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kelte-my.sharepoint.com/personal/rzsb7t_inf_elte_hu/Documents/Doktori/nemes_oktv_versenyfeladatok/2425_nemes_2ford Kézműves piac/2425_nemes_2ford Kézműves piac 7-8/"/>
    </mc:Choice>
  </mc:AlternateContent>
  <xr:revisionPtr revIDLastSave="26" documentId="8_{CACF0082-6D74-49F0-B609-36A8DE59FEF6}" xr6:coauthVersionLast="47" xr6:coauthVersionMax="47" xr10:uidLastSave="{231175D6-0347-42C7-B2A9-574AA534ED5C}"/>
  <bookViews>
    <workbookView xWindow="-120" yWindow="-120" windowWidth="29040" windowHeight="15840" activeTab="3" xr2:uid="{05D9FA42-BF86-4108-86B8-7989FB05AF89}"/>
  </bookViews>
  <sheets>
    <sheet name="árukészlet" sheetId="14" r:id="rId1"/>
    <sheet name="rendelések" sheetId="19" r:id="rId2"/>
    <sheet name="árukészlet_mo_1kat" sheetId="13" r:id="rId3"/>
    <sheet name="rendelések_mo_1kat" sheetId="18" r:id="rId4"/>
  </sheets>
  <definedNames>
    <definedName name="_xlnm._FilterDatabase" localSheetId="2" hidden="1">árukészlet_mo_1kat!$A$1:$I$200</definedName>
    <definedName name="_xlnm._FilterDatabase" localSheetId="3" hidden="1">rendelések_mo_1kat!$A$1:$H$100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8" l="1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K3" i="18"/>
  <c r="K2" i="18"/>
  <c r="H3" i="18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58" i="18"/>
  <c r="H59" i="18"/>
  <c r="H60" i="18"/>
  <c r="H61" i="18"/>
  <c r="H62" i="18"/>
  <c r="H63" i="18"/>
  <c r="H64" i="18"/>
  <c r="H65" i="18"/>
  <c r="H66" i="18"/>
  <c r="H67" i="18"/>
  <c r="H68" i="18"/>
  <c r="H69" i="18"/>
  <c r="H70" i="18"/>
  <c r="H71" i="18"/>
  <c r="H72" i="18"/>
  <c r="H73" i="18"/>
  <c r="H74" i="18"/>
  <c r="H75" i="18"/>
  <c r="H76" i="18"/>
  <c r="H77" i="18"/>
  <c r="H78" i="18"/>
  <c r="H79" i="18"/>
  <c r="H80" i="18"/>
  <c r="H81" i="18"/>
  <c r="H82" i="18"/>
  <c r="H83" i="18"/>
  <c r="H84" i="18"/>
  <c r="H85" i="18"/>
  <c r="H86" i="18"/>
  <c r="H87" i="18"/>
  <c r="H88" i="18"/>
  <c r="H89" i="18"/>
  <c r="H90" i="18"/>
  <c r="H91" i="18"/>
  <c r="H92" i="18"/>
  <c r="H93" i="18"/>
  <c r="H94" i="18"/>
  <c r="H95" i="18"/>
  <c r="H96" i="18"/>
  <c r="H97" i="18"/>
  <c r="H98" i="18"/>
  <c r="H99" i="18"/>
  <c r="H100" i="18"/>
  <c r="H2" i="18"/>
  <c r="C3" i="18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G2" i="18"/>
  <c r="C2" i="18"/>
  <c r="F200" i="13"/>
  <c r="F199" i="13"/>
  <c r="F198" i="13"/>
  <c r="F197" i="13"/>
  <c r="F196" i="13"/>
  <c r="M36" i="13" s="1"/>
  <c r="F195" i="13"/>
  <c r="F194" i="13"/>
  <c r="F193" i="13"/>
  <c r="F192" i="13"/>
  <c r="F191" i="13"/>
  <c r="F190" i="13"/>
  <c r="F189" i="13"/>
  <c r="M34" i="13" s="1"/>
  <c r="F188" i="13"/>
  <c r="F187" i="13"/>
  <c r="F186" i="13"/>
  <c r="F185" i="13"/>
  <c r="F184" i="13"/>
  <c r="F183" i="13"/>
  <c r="F182" i="13"/>
  <c r="F181" i="13"/>
  <c r="F180" i="13"/>
  <c r="F179" i="13"/>
  <c r="F178" i="13"/>
  <c r="F177" i="13"/>
  <c r="F176" i="13"/>
  <c r="F175" i="13"/>
  <c r="F174" i="13"/>
  <c r="F173" i="13"/>
  <c r="F172" i="13"/>
  <c r="F171" i="13"/>
  <c r="F170" i="13"/>
  <c r="F169" i="13"/>
  <c r="F168" i="13"/>
  <c r="F167" i="13"/>
  <c r="M32" i="13" s="1"/>
  <c r="F166" i="13"/>
  <c r="F165" i="13"/>
  <c r="F164" i="13"/>
  <c r="F163" i="13"/>
  <c r="F162" i="13"/>
  <c r="F161" i="13"/>
  <c r="F160" i="13"/>
  <c r="F159" i="13"/>
  <c r="F158" i="13"/>
  <c r="F157" i="13"/>
  <c r="M30" i="13" s="1"/>
  <c r="F156" i="13"/>
  <c r="F155" i="13"/>
  <c r="F154" i="13"/>
  <c r="F153" i="13"/>
  <c r="M29" i="13" s="1"/>
  <c r="F152" i="13"/>
  <c r="F151" i="13"/>
  <c r="F150" i="13"/>
  <c r="F149" i="13"/>
  <c r="F148" i="13"/>
  <c r="F147" i="13"/>
  <c r="F146" i="13"/>
  <c r="F145" i="13"/>
  <c r="F144" i="13"/>
  <c r="F143" i="13"/>
  <c r="F142" i="13"/>
  <c r="F141" i="13"/>
  <c r="M28" i="13" s="1"/>
  <c r="F140" i="13"/>
  <c r="F139" i="13"/>
  <c r="F138" i="13"/>
  <c r="F137" i="13"/>
  <c r="F136" i="13"/>
  <c r="F135" i="13"/>
  <c r="F134" i="13"/>
  <c r="F133" i="13"/>
  <c r="F132" i="13"/>
  <c r="F131" i="13"/>
  <c r="M27" i="13" s="1"/>
  <c r="F130" i="13"/>
  <c r="F129" i="13"/>
  <c r="F128" i="13"/>
  <c r="F127" i="13"/>
  <c r="F126" i="13"/>
  <c r="F125" i="13"/>
  <c r="F124" i="13"/>
  <c r="F123" i="13"/>
  <c r="F122" i="13"/>
  <c r="F121" i="13"/>
  <c r="F120" i="13"/>
  <c r="F119" i="13"/>
  <c r="F118" i="13"/>
  <c r="F117" i="13"/>
  <c r="F116" i="13"/>
  <c r="F115" i="13"/>
  <c r="F114" i="13"/>
  <c r="F113" i="13"/>
  <c r="F112" i="13"/>
  <c r="F111" i="13"/>
  <c r="F110" i="13"/>
  <c r="F109" i="13"/>
  <c r="F108" i="13"/>
  <c r="M24" i="13" s="1"/>
  <c r="F107" i="13"/>
  <c r="F106" i="13"/>
  <c r="F105" i="13"/>
  <c r="F104" i="13"/>
  <c r="F103" i="13"/>
  <c r="F102" i="13"/>
  <c r="F101" i="13"/>
  <c r="F100" i="13"/>
  <c r="F99" i="13"/>
  <c r="F98" i="13"/>
  <c r="F97" i="13"/>
  <c r="M22" i="13" s="1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M20" i="13" s="1"/>
  <c r="F80" i="13"/>
  <c r="F79" i="13"/>
  <c r="F78" i="13"/>
  <c r="F77" i="13"/>
  <c r="F76" i="13"/>
  <c r="F75" i="13"/>
  <c r="F74" i="13"/>
  <c r="F73" i="13"/>
  <c r="M19" i="13" s="1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M42" i="13"/>
  <c r="F42" i="13"/>
  <c r="M41" i="13"/>
  <c r="F41" i="13"/>
  <c r="F40" i="13"/>
  <c r="F39" i="13"/>
  <c r="F38" i="13"/>
  <c r="M14" i="13" s="1"/>
  <c r="M37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M16" i="13"/>
  <c r="F16" i="13"/>
  <c r="F15" i="13"/>
  <c r="F14" i="13"/>
  <c r="F13" i="13"/>
  <c r="F12" i="13"/>
  <c r="F11" i="13"/>
  <c r="F10" i="13"/>
  <c r="F9" i="13"/>
  <c r="M10" i="13" s="1"/>
  <c r="F8" i="13"/>
  <c r="M7" i="13"/>
  <c r="F7" i="13"/>
  <c r="F6" i="13"/>
  <c r="P4" i="13"/>
  <c r="M5" i="13"/>
  <c r="F5" i="13"/>
  <c r="F4" i="13"/>
  <c r="F3" i="13"/>
  <c r="F2" i="13"/>
  <c r="M26" i="13" l="1"/>
  <c r="M2" i="13"/>
  <c r="M13" i="13"/>
  <c r="M11" i="13"/>
  <c r="M33" i="13"/>
  <c r="M21" i="13"/>
  <c r="M18" i="13"/>
  <c r="M35" i="13"/>
  <c r="M12" i="13"/>
  <c r="M17" i="13"/>
  <c r="M25" i="13"/>
  <c r="M15" i="13"/>
  <c r="M23" i="13"/>
  <c r="M31" i="13"/>
</calcChain>
</file>

<file path=xl/sharedStrings.xml><?xml version="1.0" encoding="utf-8"?>
<sst xmlns="http://schemas.openxmlformats.org/spreadsheetml/2006/main" count="2046" uniqueCount="494">
  <si>
    <t>termékkód</t>
  </si>
  <si>
    <t>készítő neve</t>
  </si>
  <si>
    <t>készítő elérhetősége</t>
  </si>
  <si>
    <t>feltöltött mennyiség</t>
  </si>
  <si>
    <t>egységár</t>
  </si>
  <si>
    <t>fizetendő</t>
  </si>
  <si>
    <t>tavaszi ajtódísz</t>
  </si>
  <si>
    <t>vicces kulcstartó</t>
  </si>
  <si>
    <t>illatgyertya</t>
  </si>
  <si>
    <t>adventi gyertya</t>
  </si>
  <si>
    <t>barna</t>
  </si>
  <si>
    <t>fekete</t>
  </si>
  <si>
    <t>festett kerámia bögre</t>
  </si>
  <si>
    <t>gravírozott boros pohár</t>
  </si>
  <si>
    <t>hímzett textiltáska</t>
  </si>
  <si>
    <t>nemezelt virágcsokor</t>
  </si>
  <si>
    <t>szappankészítő szett</t>
  </si>
  <si>
    <t>bőr pénztárca</t>
  </si>
  <si>
    <t>kézműves méhviasz gyertya</t>
  </si>
  <si>
    <t>textil babaruha</t>
  </si>
  <si>
    <t>családi kulcstartó</t>
  </si>
  <si>
    <t>kézműves bőrkarkötő</t>
  </si>
  <si>
    <t>festett vászonkép</t>
  </si>
  <si>
    <t>egyedi képeslap</t>
  </si>
  <si>
    <t>gyertyás ajándékdoboz</t>
  </si>
  <si>
    <t>aquarell festmény</t>
  </si>
  <si>
    <t>textil könyvjelző</t>
  </si>
  <si>
    <t>nemezelt pénztárca</t>
  </si>
  <si>
    <t>kézzel festett bögre</t>
  </si>
  <si>
    <t>makramé dekoráció</t>
  </si>
  <si>
    <t>egyedi szélcsengő</t>
  </si>
  <si>
    <t>virágos hajdísz</t>
  </si>
  <si>
    <t>horgolt állatka</t>
  </si>
  <si>
    <t>kézzel festett lámpabúra</t>
  </si>
  <si>
    <t>kézzel varrott baba</t>
  </si>
  <si>
    <t>kézzel kötött sál</t>
  </si>
  <si>
    <t>nemezelt fülbevaló</t>
  </si>
  <si>
    <t>levélprés kép</t>
  </si>
  <si>
    <t>agyagból készült szobrocska</t>
  </si>
  <si>
    <t>hímzett könyvborító</t>
  </si>
  <si>
    <t>paracord karkötő</t>
  </si>
  <si>
    <t>horgolt terítő</t>
  </si>
  <si>
    <t>bőr övtáska</t>
  </si>
  <si>
    <t>horgolt sapka</t>
  </si>
  <si>
    <t>gyöngyből fűzött nyaklánc</t>
  </si>
  <si>
    <t>kerámia tányér</t>
  </si>
  <si>
    <t>faragott fa dísztárgy</t>
  </si>
  <si>
    <t>gravírozott kulcstartó</t>
  </si>
  <si>
    <t>gravírozott vágódeszka</t>
  </si>
  <si>
    <t>kötött sapka</t>
  </si>
  <si>
    <t>horgolt baba</t>
  </si>
  <si>
    <t>kézzel festett vászonkép</t>
  </si>
  <si>
    <t>festett falióra</t>
  </si>
  <si>
    <t>nemezelt kulcstartó</t>
  </si>
  <si>
    <t>gyöngyékszer</t>
  </si>
  <si>
    <t>kerámia füstölőtartó</t>
  </si>
  <si>
    <t>kézzel készített notesz</t>
  </si>
  <si>
    <t>kézzel varrott plüss</t>
  </si>
  <si>
    <t>dekoratív fa betűtábla</t>
  </si>
  <si>
    <t>horgolt függődísz</t>
  </si>
  <si>
    <t>kézműves szappan</t>
  </si>
  <si>
    <t>festett porcelán tányér</t>
  </si>
  <si>
    <t>fonott kosárka</t>
  </si>
  <si>
    <t>szójaviasz gyertya</t>
  </si>
  <si>
    <t>egyedi ajándékdoboz</t>
  </si>
  <si>
    <t>nemezelt ékszer</t>
  </si>
  <si>
    <t>hímzett párnahuzat</t>
  </si>
  <si>
    <t>lila</t>
  </si>
  <si>
    <t>Sipos Jenő</t>
  </si>
  <si>
    <t>sárga</t>
  </si>
  <si>
    <t>Barta Gergő</t>
  </si>
  <si>
    <t>fehér</t>
  </si>
  <si>
    <t>Székely Tamás</t>
  </si>
  <si>
    <t>Pásztor Zoltán</t>
  </si>
  <si>
    <t>rózsaszín</t>
  </si>
  <si>
    <t>Gulyás Ádám</t>
  </si>
  <si>
    <t>Pálmai Ernő</t>
  </si>
  <si>
    <t>Papp Károly</t>
  </si>
  <si>
    <t>kék</t>
  </si>
  <si>
    <t>Sipos Katalin</t>
  </si>
  <si>
    <t>Bíró Gergő</t>
  </si>
  <si>
    <t>Major Jenő</t>
  </si>
  <si>
    <t>piros</t>
  </si>
  <si>
    <t>narancs</t>
  </si>
  <si>
    <t>Fekete Erika</t>
  </si>
  <si>
    <t>Mészáros Zsófia</t>
  </si>
  <si>
    <t>Pálmai Eszter</t>
  </si>
  <si>
    <t>Pásztor Melinda</t>
  </si>
  <si>
    <t>Lakatos Károly</t>
  </si>
  <si>
    <t>Fekete Levente</t>
  </si>
  <si>
    <t>Szalai Ádám</t>
  </si>
  <si>
    <t>zöld</t>
  </si>
  <si>
    <t>Tóth László</t>
  </si>
  <si>
    <t>Hegedűs Gábor</t>
  </si>
  <si>
    <t>Benedek Balázs</t>
  </si>
  <si>
    <t>Molnár Bence</t>
  </si>
  <si>
    <t>Kiss Noémi</t>
  </si>
  <si>
    <t>Benedek Gréta</t>
  </si>
  <si>
    <t>Hegedűs László</t>
  </si>
  <si>
    <t>Varga Balázs</t>
  </si>
  <si>
    <t>Boros Károly</t>
  </si>
  <si>
    <t>Nagy László</t>
  </si>
  <si>
    <t>Pál Fanni</t>
  </si>
  <si>
    <t>Mészáros Erika</t>
  </si>
  <si>
    <t>Jakab Emese</t>
  </si>
  <si>
    <t>Farkas Kristóf</t>
  </si>
  <si>
    <t>Pálmai Boglárka</t>
  </si>
  <si>
    <t>Hajdu István</t>
  </si>
  <si>
    <t>Bíró Nóra</t>
  </si>
  <si>
    <t>Pálmai Tibor</t>
  </si>
  <si>
    <t>Gulyás András</t>
  </si>
  <si>
    <t>Kovács Jenő</t>
  </si>
  <si>
    <t>Csonka Fanni</t>
  </si>
  <si>
    <t>Varga Kristóf</t>
  </si>
  <si>
    <t>Bálint Jenő</t>
  </si>
  <si>
    <t>Boros Anna</t>
  </si>
  <si>
    <t>Nagy Máté</t>
  </si>
  <si>
    <t>Fekete Ilona</t>
  </si>
  <si>
    <t>Szűcs Emese</t>
  </si>
  <si>
    <t>Balogh Dániel</t>
  </si>
  <si>
    <t>Bálint Judit</t>
  </si>
  <si>
    <t>Veres Noémi</t>
  </si>
  <si>
    <t>Bálint Edit</t>
  </si>
  <si>
    <t>Takács Anna</t>
  </si>
  <si>
    <t>Gál István</t>
  </si>
  <si>
    <t>Somogyi Vivien</t>
  </si>
  <si>
    <t>Oláh Gréta</t>
  </si>
  <si>
    <t>Pásztor Gábor</t>
  </si>
  <si>
    <t>Kiss Ferenc</t>
  </si>
  <si>
    <t>Gulyás Roland</t>
  </si>
  <si>
    <t>Székely Ádám</t>
  </si>
  <si>
    <t>Szűcs Viktória</t>
  </si>
  <si>
    <t>Molnár András</t>
  </si>
  <si>
    <t>Kovács Kristóf</t>
  </si>
  <si>
    <t>Tóth Dóra</t>
  </si>
  <si>
    <t>Veres Nóra</t>
  </si>
  <si>
    <t>Csizmadia Anna</t>
  </si>
  <si>
    <t>Lakatos András</t>
  </si>
  <si>
    <t>Szűcs Zsófia</t>
  </si>
  <si>
    <t>Bodnár Eszter</t>
  </si>
  <si>
    <t>Németh Ernő</t>
  </si>
  <si>
    <t>Varga Zsolt</t>
  </si>
  <si>
    <t>Fodor Dániel</t>
  </si>
  <si>
    <t>Veres Bence</t>
  </si>
  <si>
    <t>Fekete Tibor</t>
  </si>
  <si>
    <t>Hajdu Katalin</t>
  </si>
  <si>
    <t>Szűcs Tünde</t>
  </si>
  <si>
    <t>Balogh Róbert</t>
  </si>
  <si>
    <t>Barta Boglárka</t>
  </si>
  <si>
    <t>Gál Zoltán</t>
  </si>
  <si>
    <t>Szalai Zoltán</t>
  </si>
  <si>
    <t>Papp Anna</t>
  </si>
  <si>
    <t>Oláh Tünde</t>
  </si>
  <si>
    <t>Fodor László</t>
  </si>
  <si>
    <t>Horváth Edit</t>
  </si>
  <si>
    <t>Balogh Tibor</t>
  </si>
  <si>
    <t>Bodnár Nóra</t>
  </si>
  <si>
    <t>Hegedűs Erika</t>
  </si>
  <si>
    <t>Simon Tibor</t>
  </si>
  <si>
    <t>Tóth Tibor</t>
  </si>
  <si>
    <t>Varga László</t>
  </si>
  <si>
    <t>Takács Hanna</t>
  </si>
  <si>
    <t>Balogh Gábor</t>
  </si>
  <si>
    <t>Jakab Zsófia</t>
  </si>
  <si>
    <t>Jakab Ilona</t>
  </si>
  <si>
    <t>Bíró Noémi</t>
  </si>
  <si>
    <t>Hajdu Zoltán</t>
  </si>
  <si>
    <t>Bálint Réka</t>
  </si>
  <si>
    <t>Kiss Erika</t>
  </si>
  <si>
    <t>Németh Eszter</t>
  </si>
  <si>
    <t>Kovács Máté</t>
  </si>
  <si>
    <t>Kocsis Máté</t>
  </si>
  <si>
    <t>Szalai Melinda</t>
  </si>
  <si>
    <t>Farkas Ernő</t>
  </si>
  <si>
    <t>Bognár Zoltán</t>
  </si>
  <si>
    <t>Pál Ádám</t>
  </si>
  <si>
    <t>Sipos Tibor</t>
  </si>
  <si>
    <t>Pál Gréta</t>
  </si>
  <si>
    <t>Németh Vivien</t>
  </si>
  <si>
    <t>Juhász Tibor</t>
  </si>
  <si>
    <t>Major Tibor</t>
  </si>
  <si>
    <t>Takács Zoltán</t>
  </si>
  <si>
    <t>Orbán Máté</t>
  </si>
  <si>
    <t>Tóth Ernő</t>
  </si>
  <si>
    <t>Rácz Ilona</t>
  </si>
  <si>
    <t>Mészáros Anna</t>
  </si>
  <si>
    <t>Horváth Máté</t>
  </si>
  <si>
    <t>Simon Bence</t>
  </si>
  <si>
    <t>Bognár Mariann</t>
  </si>
  <si>
    <t>Boros Ildikó</t>
  </si>
  <si>
    <t>Orbán Boglárka</t>
  </si>
  <si>
    <t>Pál Zoltán</t>
  </si>
  <si>
    <t>Boros Dóra</t>
  </si>
  <si>
    <t>Varga Luca</t>
  </si>
  <si>
    <t>Szalai Fanni</t>
  </si>
  <si>
    <t>Somogyi Levente</t>
  </si>
  <si>
    <t>Kocsis László</t>
  </si>
  <si>
    <t>Csonka Balázs</t>
  </si>
  <si>
    <t>Szabó Mariann</t>
  </si>
  <si>
    <t>Pálmai Máté</t>
  </si>
  <si>
    <t>Török Károly</t>
  </si>
  <si>
    <t>Sipos Melinda</t>
  </si>
  <si>
    <t>Major Anikó</t>
  </si>
  <si>
    <t>Németh Anikó</t>
  </si>
  <si>
    <t>Mészáros Zoltán</t>
  </si>
  <si>
    <t>Szalai Luca</t>
  </si>
  <si>
    <t>Nagy Edit</t>
  </si>
  <si>
    <t>Barta Balázs</t>
  </si>
  <si>
    <t>Takács Bence</t>
  </si>
  <si>
    <t>Rácz Eszter</t>
  </si>
  <si>
    <t>Szabó Levente</t>
  </si>
  <si>
    <t>Sándor Ernő</t>
  </si>
  <si>
    <t>Gál Ferenc</t>
  </si>
  <si>
    <t>Kovács Ilona</t>
  </si>
  <si>
    <t>Oláh Csaba</t>
  </si>
  <si>
    <t>Bognár Edit</t>
  </si>
  <si>
    <t>Papp Ferenc</t>
  </si>
  <si>
    <t>Jakab Gréta</t>
  </si>
  <si>
    <t>Jakab Dóra</t>
  </si>
  <si>
    <t>Tóth István</t>
  </si>
  <si>
    <t>Boros Tibor</t>
  </si>
  <si>
    <t>Lakatos Balázs</t>
  </si>
  <si>
    <t>Kovács Bence</t>
  </si>
  <si>
    <t>Csizmadia Nóra</t>
  </si>
  <si>
    <t>papanna@tiedalevel.hu</t>
  </si>
  <si>
    <t>Oláh Ferenc</t>
  </si>
  <si>
    <t>igen</t>
  </si>
  <si>
    <t>Pálmai Ádám</t>
  </si>
  <si>
    <t>Nagy Vivien</t>
  </si>
  <si>
    <t>nem</t>
  </si>
  <si>
    <t>Sipos Nóra</t>
  </si>
  <si>
    <t>Jakab Jenő</t>
  </si>
  <si>
    <t>Bálint András</t>
  </si>
  <si>
    <t>Sándor Noémi</t>
  </si>
  <si>
    <t>Barta Jenő</t>
  </si>
  <si>
    <t>Takács Péter</t>
  </si>
  <si>
    <t>Somogyi Hanna</t>
  </si>
  <si>
    <t>Somogyi Dóra</t>
  </si>
  <si>
    <t>Juhász Katalin</t>
  </si>
  <si>
    <t>Csonka Kristóf</t>
  </si>
  <si>
    <t>Pásztor István</t>
  </si>
  <si>
    <t>Székely Nóra</t>
  </si>
  <si>
    <t>Gulyás Zsolt</t>
  </si>
  <si>
    <t>Szabó Noémi</t>
  </si>
  <si>
    <t>Szalai Roland</t>
  </si>
  <si>
    <t>Varga Dóra</t>
  </si>
  <si>
    <t>Barta Dániel</t>
  </si>
  <si>
    <t>Gulyás Eszter</t>
  </si>
  <si>
    <t>Takács Emese</t>
  </si>
  <si>
    <t>Veres Tibor</t>
  </si>
  <si>
    <t>Bálint Csaba</t>
  </si>
  <si>
    <t>Sándor Ferenc</t>
  </si>
  <si>
    <t>Csonka Bence</t>
  </si>
  <si>
    <t>Kovács Viktória</t>
  </si>
  <si>
    <t>Horváth Emese</t>
  </si>
  <si>
    <t>Jakab Róbert</t>
  </si>
  <si>
    <t>Gál Máté</t>
  </si>
  <si>
    <t>Veres Gréta</t>
  </si>
  <si>
    <t>Simon Roland</t>
  </si>
  <si>
    <t>Szűcs András</t>
  </si>
  <si>
    <t>Székely Tibor</t>
  </si>
  <si>
    <t>Bognár Eszter</t>
  </si>
  <si>
    <t>Bálint Vivien</t>
  </si>
  <si>
    <t>Nagy Balázs</t>
  </si>
  <si>
    <t>Horváth Judit</t>
  </si>
  <si>
    <t>Kocsis Gréta</t>
  </si>
  <si>
    <t>Tóth Judit</t>
  </si>
  <si>
    <t>Boros Jenő</t>
  </si>
  <si>
    <t>Rácz László</t>
  </si>
  <si>
    <t>Farkas Dóra</t>
  </si>
  <si>
    <t>Németh Tünde</t>
  </si>
  <si>
    <t>Major Róbert</t>
  </si>
  <si>
    <t>Szabó Judit</t>
  </si>
  <si>
    <t>Bognár Tibor</t>
  </si>
  <si>
    <t>Csizmadia Péter</t>
  </si>
  <si>
    <t>Török Kristóf</t>
  </si>
  <si>
    <t>Benedek Róbert</t>
  </si>
  <si>
    <t>Horváth Tünde</t>
  </si>
  <si>
    <t>Tóth Anikó</t>
  </si>
  <si>
    <t>Csonka Dániel</t>
  </si>
  <si>
    <t>Molnár Attila</t>
  </si>
  <si>
    <t>Váradi Kristóf</t>
  </si>
  <si>
    <t>Török Gergő</t>
  </si>
  <si>
    <t>Bodnár Gábor</t>
  </si>
  <si>
    <t>Csizmadia Jenő</t>
  </si>
  <si>
    <t>Varga Attila</t>
  </si>
  <si>
    <t>Fekete Zsolt</t>
  </si>
  <si>
    <t>Boros Eszter</t>
  </si>
  <si>
    <t>Oláh Jenő</t>
  </si>
  <si>
    <t>Farkas Eszter</t>
  </si>
  <si>
    <t>Major Kristóf</t>
  </si>
  <si>
    <t>Veres Judit</t>
  </si>
  <si>
    <t>Veres Zsófia</t>
  </si>
  <si>
    <t>Horváth Fanni</t>
  </si>
  <si>
    <t>Németh Ferenc</t>
  </si>
  <si>
    <t>Horváth Roland</t>
  </si>
  <si>
    <t>Papp Hanna</t>
  </si>
  <si>
    <t>Váradi András</t>
  </si>
  <si>
    <t>Csizmadia Csaba</t>
  </si>
  <si>
    <t>Molnár Tünde</t>
  </si>
  <si>
    <t>Kovács Csaba</t>
  </si>
  <si>
    <t>Lakatos Jenő</t>
  </si>
  <si>
    <t>Papp Kristóf</t>
  </si>
  <si>
    <t>Major Péter</t>
  </si>
  <si>
    <t>Takács Levente</t>
  </si>
  <si>
    <t>Farkas Roland</t>
  </si>
  <si>
    <t>Juhász Attila</t>
  </si>
  <si>
    <t>Kiss Melinda</t>
  </si>
  <si>
    <t>Szalai István</t>
  </si>
  <si>
    <t>Bognár Anikó</t>
  </si>
  <si>
    <t>Hajdu Bence</t>
  </si>
  <si>
    <t>Csonka Ferenc</t>
  </si>
  <si>
    <t>Hajdu Zsolt</t>
  </si>
  <si>
    <t>Horváth László</t>
  </si>
  <si>
    <t>Sipos Dániel</t>
  </si>
  <si>
    <t>terméknév</t>
  </si>
  <si>
    <t>sipos.jeno@postad.hu</t>
  </si>
  <si>
    <t>bartag@humail.hu</t>
  </si>
  <si>
    <t>sztomi@tiedalevel.hu</t>
  </si>
  <si>
    <t>pasztorzoli@inlevel.hu</t>
  </si>
  <si>
    <t>gulyasadam@humail.hu</t>
  </si>
  <si>
    <t>palmaie@postad.hu</t>
  </si>
  <si>
    <t>pappk@remail.com</t>
  </si>
  <si>
    <t>sipos.kati@onmail.net</t>
  </si>
  <si>
    <t>birog@tiedalevel.hu</t>
  </si>
  <si>
    <t>majorjeno@remail.com</t>
  </si>
  <si>
    <t>feketeera@tiedalevel.hu</t>
  </si>
  <si>
    <t>meszzsofi@kimail.hu</t>
  </si>
  <si>
    <t>pamaieszti@inlevel.hu</t>
  </si>
  <si>
    <t>pasztor.melinda@remail.com</t>
  </si>
  <si>
    <t>karesz.lakatos@remail.com</t>
  </si>
  <si>
    <t>fekete.levente@inlevel.hu</t>
  </si>
  <si>
    <t>j.ilona@inlevel.hu</t>
  </si>
  <si>
    <t>szalaiadi@inlevel.hu</t>
  </si>
  <si>
    <t>tlaszlo@onmail.net</t>
  </si>
  <si>
    <t>hegegabo@kimail.hu</t>
  </si>
  <si>
    <t>bbalu@inlevel.hu</t>
  </si>
  <si>
    <t>molnarbence@onmail.net</t>
  </si>
  <si>
    <t>knoemi@inlevel.hu</t>
  </si>
  <si>
    <t>benedekgretus@onmail.net</t>
  </si>
  <si>
    <t>hegelaci@kimail.hu</t>
  </si>
  <si>
    <t>vargabalu@kimail.hu</t>
  </si>
  <si>
    <t>bkaroly@postad.hu</t>
  </si>
  <si>
    <t>nagy.laszlo@tiedalevel.hu</t>
  </si>
  <si>
    <t>pal.fanni@humail.hu</t>
  </si>
  <si>
    <t>m.erika@remail.com</t>
  </si>
  <si>
    <t>jakabemese@postad.hu</t>
  </si>
  <si>
    <t>f.kristof@onmail.net</t>
  </si>
  <si>
    <t>palmaibogi@humail.hu</t>
  </si>
  <si>
    <t>hajdu.istvan@onmail.net</t>
  </si>
  <si>
    <t>bironori@inlevel.hu</t>
  </si>
  <si>
    <t>palmait@kimail.hu</t>
  </si>
  <si>
    <t>andras.gulyas@tiedalevel.hu</t>
  </si>
  <si>
    <t>kovacsj@humail.hu</t>
  </si>
  <si>
    <t>csonka.fanni@tiedalevel.hu</t>
  </si>
  <si>
    <t>v.kristof@postad.hu</t>
  </si>
  <si>
    <t>balintjeno@inlevel.hu</t>
  </si>
  <si>
    <t>boros.panni@humail.hu</t>
  </si>
  <si>
    <t>nagymate@remail.com</t>
  </si>
  <si>
    <t>fekete.ili@humail.hu</t>
  </si>
  <si>
    <t>szucs.emese@remail.com</t>
  </si>
  <si>
    <t>balogh.daniel@onmail.net</t>
  </si>
  <si>
    <t>bjudit@remail.com</t>
  </si>
  <si>
    <t>veresn@kimail.hu</t>
  </si>
  <si>
    <t>balint.edit@onmail.net</t>
  </si>
  <si>
    <t>takacs.anna@inlevel.hu</t>
  </si>
  <si>
    <t>gal.istvan@kimail.hu</t>
  </si>
  <si>
    <t>svivi@postad.hu</t>
  </si>
  <si>
    <t>ogretus@tiedalevel.hu</t>
  </si>
  <si>
    <t>p.gabor@onmail.net</t>
  </si>
  <si>
    <t>kissferko@onmail.net</t>
  </si>
  <si>
    <t>gulyasr@tiedalevel.hu</t>
  </si>
  <si>
    <t>szekely.adam@tiedalevel.hu</t>
  </si>
  <si>
    <t>szucsviki@remail.com</t>
  </si>
  <si>
    <t>molnarbandi@tiedalevel.hu</t>
  </si>
  <si>
    <t>kovacskristof@inlevel.hu</t>
  </si>
  <si>
    <t>tothdori@kimail.hu</t>
  </si>
  <si>
    <t>v.nora@postad.hu</t>
  </si>
  <si>
    <t>anna.csizmadia@kimail.hu</t>
  </si>
  <si>
    <t>landras@onmail.net</t>
  </si>
  <si>
    <t>szucs.zsofia@remail.com</t>
  </si>
  <si>
    <t>bodnar.eszter@remail.com</t>
  </si>
  <si>
    <t>nemetherno@humail.hu</t>
  </si>
  <si>
    <t>varga.zsolt@inlevel.hu</t>
  </si>
  <si>
    <t>fodordani@postad.hu</t>
  </si>
  <si>
    <t>veres.bence@humail.hu</t>
  </si>
  <si>
    <t>f.tibi@inlevel.hu</t>
  </si>
  <si>
    <t>hkatica@remail.com</t>
  </si>
  <si>
    <t>szucstundi@postad.hu</t>
  </si>
  <si>
    <t>balogh.robi@kimail.hu</t>
  </si>
  <si>
    <t>bartabogi@inlevel.hu</t>
  </si>
  <si>
    <t>galzoli@inlevel.hu</t>
  </si>
  <si>
    <t>szalai.zoltan@remail.com</t>
  </si>
  <si>
    <t>olah.tundi@kimail.hu</t>
  </si>
  <si>
    <t>fodorlaci@tiedalevel.hu</t>
  </si>
  <si>
    <t>h.edit@inlevel.hu</t>
  </si>
  <si>
    <t>balogh.tibor@onmail.net</t>
  </si>
  <si>
    <t>bodnar.nora@kimail.hu</t>
  </si>
  <si>
    <t>hegeera@kimail.hu</t>
  </si>
  <si>
    <t>simontibi@inlevel.hu</t>
  </si>
  <si>
    <t>toth.tibor@postad.hu</t>
  </si>
  <si>
    <t>vargalaci@tiedalevel.hu</t>
  </si>
  <si>
    <t>thanna@postad.hu</t>
  </si>
  <si>
    <t>bgabo@humail.hu</t>
  </si>
  <si>
    <t>jakabzsofi@postad.hu</t>
  </si>
  <si>
    <t>birononcsi@inlevel.hu</t>
  </si>
  <si>
    <t>hajdu.zoli@humail.hu</t>
  </si>
  <si>
    <t>b.reka@inlevel.hu</t>
  </si>
  <si>
    <t>kiss.erika@onmail.net</t>
  </si>
  <si>
    <t>nemetheszter@inlevel.hu</t>
  </si>
  <si>
    <t>kovacs.m@humail.hu</t>
  </si>
  <si>
    <t>kocsis.mate@kimail.hu</t>
  </si>
  <si>
    <t>szalaimeli@humail.hu</t>
  </si>
  <si>
    <t>farkaserno@postad.hu</t>
  </si>
  <si>
    <t>bognar.zoli@postad.hu</t>
  </si>
  <si>
    <t>paladam@inlevel.hu</t>
  </si>
  <si>
    <t>s.tibor@remail.com</t>
  </si>
  <si>
    <t>palgreta@kimail.hu</t>
  </si>
  <si>
    <t>nemeth.vivi@postad.hu</t>
  </si>
  <si>
    <t>juhasz.tibor@tiedalevel.hu</t>
  </si>
  <si>
    <t>major.tibor@humail.hu</t>
  </si>
  <si>
    <t>zoli.takacs@remail.com</t>
  </si>
  <si>
    <t>mate.o@remail.com</t>
  </si>
  <si>
    <t>toth.erno@inlevel.hu</t>
  </si>
  <si>
    <t>raczcili@inlevel.hu</t>
  </si>
  <si>
    <t>meszarosanna@remail.com</t>
  </si>
  <si>
    <t>h.mate@kimail.hu</t>
  </si>
  <si>
    <t>simonbence@inlevel.hu</t>
  </si>
  <si>
    <t>bognarmariann@remail.com</t>
  </si>
  <si>
    <t>boros.ildi@remail.com</t>
  </si>
  <si>
    <t>palzoli@remail.com</t>
  </si>
  <si>
    <t>boros.dora@humail.hu</t>
  </si>
  <si>
    <t>v.luca@kimail.hu</t>
  </si>
  <si>
    <t>szalai.fanni@kimail.hu</t>
  </si>
  <si>
    <t>levente.somogyi@remail.com</t>
  </si>
  <si>
    <t>p.anna@tiedalevel.hu</t>
  </si>
  <si>
    <t>kocsislaci@humail.hu</t>
  </si>
  <si>
    <t>csonka.balazs@onmail.net</t>
  </si>
  <si>
    <t>szabo.mariann@postad.hu</t>
  </si>
  <si>
    <t>p.mate@remail.com</t>
  </si>
  <si>
    <t>torokkarcsi@onmail.net</t>
  </si>
  <si>
    <t>siposmeli@tiedalevel.hu</t>
  </si>
  <si>
    <t>majoraniko@onmail.net</t>
  </si>
  <si>
    <t>nemethanikó@tiedalevel.hu</t>
  </si>
  <si>
    <t>mesz.zoli@remail.com</t>
  </si>
  <si>
    <t>szalailuca@onmail.net</t>
  </si>
  <si>
    <t>nagyeditke@humail.hu</t>
  </si>
  <si>
    <t>barta.balazs@remail.com</t>
  </si>
  <si>
    <t>takacsbence@kimail.hu</t>
  </si>
  <si>
    <t>racz.eszter@humail.hu</t>
  </si>
  <si>
    <t>szabolevi@inlevel.hu</t>
  </si>
  <si>
    <t>sandore@onmail.net</t>
  </si>
  <si>
    <t>galferenc@humail.hu</t>
  </si>
  <si>
    <t>kovacsica@postad.hu</t>
  </si>
  <si>
    <t>ocsabi@inlevel.hu</t>
  </si>
  <si>
    <t>bognar.edit@remail.com</t>
  </si>
  <si>
    <t>pappferko@kimail.hu</t>
  </si>
  <si>
    <t>jakab.greta@kimail.hu</t>
  </si>
  <si>
    <t>jakab.dora@inlevel.hu</t>
  </si>
  <si>
    <t>tothpisti@postad.hu</t>
  </si>
  <si>
    <t>boros_tibi@remail.com</t>
  </si>
  <si>
    <t>lakatosbazsi@inlevel.hu</t>
  </si>
  <si>
    <t>kovacs.bencee@humail.hu</t>
  </si>
  <si>
    <t>cs.nori@postad.hu</t>
  </si>
  <si>
    <t>Napi összbevétel</t>
  </si>
  <si>
    <t>összérték</t>
  </si>
  <si>
    <t>feltöltés időpontja</t>
  </si>
  <si>
    <t>alapszín</t>
  </si>
  <si>
    <t>barta.g@humail.hu</t>
  </si>
  <si>
    <t>baloghdani@postad.hu</t>
  </si>
  <si>
    <t>vargalaci@tiedalevel.hú</t>
  </si>
  <si>
    <t>birononcsi inlevel.hu</t>
  </si>
  <si>
    <t>kovacsj@humail.hú</t>
  </si>
  <si>
    <t>orbanbogi$inlevel.hu</t>
  </si>
  <si>
    <t>kovacsica@postad.it</t>
  </si>
  <si>
    <t>h.edit@inlevelhu</t>
  </si>
  <si>
    <t>rendelés időpontja</t>
  </si>
  <si>
    <t>egyedi minta</t>
  </si>
  <si>
    <t>rendelt mennyiség</t>
  </si>
  <si>
    <t>megrendelő neve</t>
  </si>
  <si>
    <t>Teljesíthető rendelés?</t>
  </si>
  <si>
    <t>termék neve:</t>
  </si>
  <si>
    <t>max. darabszám:</t>
  </si>
  <si>
    <t>átlag</t>
  </si>
  <si>
    <t>olcsó kék termékek:</t>
  </si>
  <si>
    <t>feltételes formázás:</t>
  </si>
  <si>
    <t>C.</t>
  </si>
  <si>
    <t>D.</t>
  </si>
  <si>
    <t>E.</t>
  </si>
  <si>
    <t>F.</t>
  </si>
  <si>
    <t>G.</t>
  </si>
  <si>
    <t>D. 2. megoldás:</t>
  </si>
  <si>
    <t>H. 2. megoldás:</t>
  </si>
  <si>
    <t>H. 3. megoldás: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</si>
</sst>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  <numFmt numFmtId="165" formatCode="#,##0\ &quot;Ft&quot;"/>
    <numFmt numFmtId="167" formatCode="#,##0.00\ &quot;Ft&quot;"/>
    <numFmt numFmtId="169" formatCode="yyyy/mm/dd/\ hh:mm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0.5"/>
      <color theme="0"/>
      <name val="Segoe Print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E84C4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E84C4"/>
      </left>
      <right style="thin">
        <color rgb="FF0E84C4"/>
      </right>
      <top style="thin">
        <color rgb="FF0E84C4"/>
      </top>
      <bottom style="thin">
        <color rgb="FF0E84C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4" fillId="2" borderId="0" xfId="0" applyFont="1" applyFill="1"/>
    <xf numFmtId="164" fontId="4" fillId="2" borderId="0" xfId="1" applyNumberFormat="1" applyFont="1" applyFill="1"/>
    <xf numFmtId="0" fontId="4" fillId="0" borderId="0" xfId="0" applyFont="1"/>
    <xf numFmtId="0" fontId="3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1" applyNumberFormat="1" applyFont="1" applyBorder="1"/>
    <xf numFmtId="165" fontId="4" fillId="2" borderId="1" xfId="0" applyNumberFormat="1" applyFont="1" applyFill="1" applyBorder="1"/>
    <xf numFmtId="0" fontId="4" fillId="2" borderId="1" xfId="0" applyFont="1" applyFill="1" applyBorder="1"/>
    <xf numFmtId="164" fontId="4" fillId="2" borderId="1" xfId="1" applyNumberFormat="1" applyFont="1" applyFill="1" applyBorder="1"/>
    <xf numFmtId="167" fontId="3" fillId="2" borderId="0" xfId="0" applyNumberFormat="1" applyFont="1" applyFill="1"/>
    <xf numFmtId="0" fontId="3" fillId="4" borderId="0" xfId="0" applyFont="1" applyFill="1"/>
    <xf numFmtId="0" fontId="5" fillId="0" borderId="0" xfId="0" applyFont="1" applyAlignment="1">
      <alignment horizontal="right" wrapText="1"/>
    </xf>
    <xf numFmtId="14" fontId="3" fillId="0" borderId="0" xfId="0" applyNumberFormat="1" applyFont="1"/>
    <xf numFmtId="14" fontId="4" fillId="0" borderId="0" xfId="0" applyNumberFormat="1" applyFont="1"/>
    <xf numFmtId="0" fontId="0" fillId="2" borderId="0" xfId="0" applyFill="1"/>
    <xf numFmtId="0" fontId="4" fillId="0" borderId="0" xfId="0" applyFont="1" applyAlignment="1">
      <alignment vertical="center"/>
    </xf>
    <xf numFmtId="0" fontId="0" fillId="5" borderId="0" xfId="0" applyFill="1"/>
    <xf numFmtId="0" fontId="6" fillId="0" borderId="0" xfId="0" applyFont="1"/>
    <xf numFmtId="0" fontId="4" fillId="0" borderId="0" xfId="0" applyFont="1" applyAlignment="1">
      <alignment horizontal="center" vertical="center"/>
    </xf>
    <xf numFmtId="169" fontId="3" fillId="0" borderId="1" xfId="0" applyNumberFormat="1" applyFont="1" applyBorder="1"/>
  </cellXfs>
  <cellStyles count="2">
    <cellStyle name="Normál" xfId="0" builtinId="0"/>
    <cellStyle name="Pénznem" xfId="1" builtinId="4"/>
  </cellStyles>
  <dxfs count="2">
    <dxf>
      <font>
        <color auto="1"/>
      </font>
      <fill>
        <patternFill>
          <bgColor rgb="FFF36B83"/>
        </patternFill>
      </fill>
    </dxf>
    <dxf>
      <font>
        <color auto="1"/>
      </font>
      <fill>
        <patternFill>
          <bgColor rgb="FFF36B83"/>
        </patternFill>
      </fill>
    </dxf>
  </dxfs>
  <tableStyles count="0" defaultTableStyle="TableStyleMedium2" defaultPivotStyle="PivotStyleLight16"/>
  <colors>
    <mruColors>
      <color rgb="FF0E84C4"/>
      <color rgb="FFF36B83"/>
      <color rgb="FFF8A7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03E5C-29D7-4757-8D2D-9751B948D804}">
  <dimension ref="A1:M200"/>
  <sheetViews>
    <sheetView workbookViewId="0"/>
  </sheetViews>
  <sheetFormatPr defaultRowHeight="15" x14ac:dyDescent="0.25"/>
  <cols>
    <col min="12" max="12" width="18.140625" bestFit="1" customWidth="1"/>
    <col min="13" max="13" width="16.140625" customWidth="1"/>
  </cols>
  <sheetData>
    <row r="1" spans="1:13" x14ac:dyDescent="0.25">
      <c r="A1" t="s">
        <v>0</v>
      </c>
      <c r="B1" t="s">
        <v>315</v>
      </c>
      <c r="C1" t="s">
        <v>467</v>
      </c>
      <c r="D1" t="s">
        <v>3</v>
      </c>
      <c r="E1" t="s">
        <v>4</v>
      </c>
      <c r="F1" t="s">
        <v>465</v>
      </c>
      <c r="G1" t="s">
        <v>1</v>
      </c>
      <c r="H1" t="s">
        <v>2</v>
      </c>
      <c r="I1" t="s">
        <v>466</v>
      </c>
    </row>
    <row r="2" spans="1:13" x14ac:dyDescent="0.25">
      <c r="A2">
        <v>63640166</v>
      </c>
      <c r="B2" t="s">
        <v>35</v>
      </c>
      <c r="C2" t="s">
        <v>83</v>
      </c>
      <c r="D2">
        <v>3</v>
      </c>
      <c r="E2">
        <v>6950</v>
      </c>
      <c r="F2" s="17"/>
      <c r="G2" t="s">
        <v>98</v>
      </c>
      <c r="H2" t="s">
        <v>340</v>
      </c>
      <c r="I2">
        <v>45689.659273712612</v>
      </c>
      <c r="K2" s="14" t="s">
        <v>486</v>
      </c>
      <c r="L2" s="1" t="s">
        <v>483</v>
      </c>
      <c r="M2" s="17"/>
    </row>
    <row r="3" spans="1:13" x14ac:dyDescent="0.25">
      <c r="A3">
        <v>51729790</v>
      </c>
      <c r="B3" t="s">
        <v>56</v>
      </c>
      <c r="C3" t="s">
        <v>11</v>
      </c>
      <c r="D3">
        <v>2</v>
      </c>
      <c r="E3">
        <v>5500</v>
      </c>
      <c r="F3" s="17"/>
      <c r="G3" t="s">
        <v>147</v>
      </c>
      <c r="H3" t="s">
        <v>389</v>
      </c>
      <c r="I3">
        <v>45689.663537704255</v>
      </c>
      <c r="K3" s="4"/>
      <c r="L3" s="1"/>
    </row>
    <row r="4" spans="1:13" x14ac:dyDescent="0.25">
      <c r="A4">
        <v>14886063</v>
      </c>
      <c r="B4" t="s">
        <v>28</v>
      </c>
      <c r="C4" t="s">
        <v>91</v>
      </c>
      <c r="D4">
        <v>7</v>
      </c>
      <c r="E4">
        <v>5500</v>
      </c>
      <c r="F4" s="17"/>
      <c r="G4" t="s">
        <v>92</v>
      </c>
      <c r="H4" t="s">
        <v>334</v>
      </c>
      <c r="I4">
        <v>45689.668609228589</v>
      </c>
      <c r="K4" s="14" t="s">
        <v>487</v>
      </c>
      <c r="L4" s="1" t="s">
        <v>481</v>
      </c>
      <c r="M4" s="19"/>
    </row>
    <row r="5" spans="1:13" x14ac:dyDescent="0.25">
      <c r="A5">
        <v>72375454</v>
      </c>
      <c r="B5" t="s">
        <v>17</v>
      </c>
      <c r="C5" t="s">
        <v>69</v>
      </c>
      <c r="D5">
        <v>4</v>
      </c>
      <c r="E5">
        <v>9250</v>
      </c>
      <c r="F5" s="17"/>
      <c r="G5" t="s">
        <v>119</v>
      </c>
      <c r="H5" t="s">
        <v>469</v>
      </c>
      <c r="I5">
        <v>45689.684147948377</v>
      </c>
      <c r="K5" s="4"/>
      <c r="L5" s="1" t="s">
        <v>482</v>
      </c>
      <c r="M5" s="17"/>
    </row>
    <row r="6" spans="1:13" x14ac:dyDescent="0.25">
      <c r="A6">
        <v>97818760</v>
      </c>
      <c r="B6" t="s">
        <v>53</v>
      </c>
      <c r="C6" t="s">
        <v>11</v>
      </c>
      <c r="D6">
        <v>5</v>
      </c>
      <c r="E6">
        <v>4950</v>
      </c>
      <c r="F6" s="17"/>
      <c r="G6" t="s">
        <v>217</v>
      </c>
      <c r="H6" t="s">
        <v>457</v>
      </c>
      <c r="I6">
        <v>45689.694871376138</v>
      </c>
      <c r="K6" s="4"/>
      <c r="L6" s="1"/>
    </row>
    <row r="7" spans="1:13" x14ac:dyDescent="0.25">
      <c r="A7">
        <v>66892040</v>
      </c>
      <c r="B7" t="s">
        <v>22</v>
      </c>
      <c r="C7" t="s">
        <v>11</v>
      </c>
      <c r="D7">
        <v>11</v>
      </c>
      <c r="E7">
        <v>5950</v>
      </c>
      <c r="F7" s="17"/>
      <c r="G7" t="s">
        <v>171</v>
      </c>
      <c r="H7" t="s">
        <v>411</v>
      </c>
      <c r="I7">
        <v>45689.858467342223</v>
      </c>
      <c r="K7" s="14" t="s">
        <v>488</v>
      </c>
      <c r="L7" s="1" t="s">
        <v>484</v>
      </c>
      <c r="M7" s="17"/>
    </row>
    <row r="8" spans="1:13" x14ac:dyDescent="0.25">
      <c r="A8">
        <v>90914801</v>
      </c>
      <c r="B8" t="s">
        <v>34</v>
      </c>
      <c r="C8" t="s">
        <v>82</v>
      </c>
      <c r="D8">
        <v>20</v>
      </c>
      <c r="E8">
        <v>6450</v>
      </c>
      <c r="F8" s="17"/>
      <c r="G8" t="s">
        <v>160</v>
      </c>
      <c r="H8" t="s">
        <v>470</v>
      </c>
      <c r="I8">
        <v>45689.882046898791</v>
      </c>
      <c r="K8" s="4"/>
      <c r="L8" s="1"/>
    </row>
    <row r="9" spans="1:13" x14ac:dyDescent="0.25">
      <c r="A9">
        <v>56011973</v>
      </c>
      <c r="B9" t="s">
        <v>23</v>
      </c>
      <c r="C9" t="s">
        <v>91</v>
      </c>
      <c r="D9">
        <v>10</v>
      </c>
      <c r="E9">
        <v>3350</v>
      </c>
      <c r="F9" s="17"/>
      <c r="G9" t="s">
        <v>144</v>
      </c>
      <c r="H9" t="s">
        <v>386</v>
      </c>
      <c r="I9">
        <v>45690.516317736598</v>
      </c>
      <c r="K9" s="14" t="s">
        <v>489</v>
      </c>
      <c r="L9" s="21" t="s">
        <v>464</v>
      </c>
      <c r="M9" s="21"/>
    </row>
    <row r="10" spans="1:13" x14ac:dyDescent="0.25">
      <c r="A10">
        <v>72375454</v>
      </c>
      <c r="B10" t="s">
        <v>17</v>
      </c>
      <c r="C10" t="s">
        <v>69</v>
      </c>
      <c r="D10">
        <v>3</v>
      </c>
      <c r="E10">
        <v>9250</v>
      </c>
      <c r="F10" s="17"/>
      <c r="G10" t="s">
        <v>90</v>
      </c>
      <c r="H10" t="s">
        <v>333</v>
      </c>
      <c r="I10">
        <v>45690.612363750064</v>
      </c>
      <c r="K10" s="1"/>
      <c r="L10" s="16">
        <v>45689</v>
      </c>
      <c r="M10" s="17"/>
    </row>
    <row r="11" spans="1:13" x14ac:dyDescent="0.25">
      <c r="A11">
        <v>63640163</v>
      </c>
      <c r="B11" t="s">
        <v>35</v>
      </c>
      <c r="C11" t="s">
        <v>91</v>
      </c>
      <c r="D11">
        <v>5</v>
      </c>
      <c r="E11">
        <v>6950</v>
      </c>
      <c r="F11" s="17"/>
      <c r="G11" t="s">
        <v>115</v>
      </c>
      <c r="H11" t="s">
        <v>357</v>
      </c>
      <c r="I11">
        <v>45690.612406882035</v>
      </c>
      <c r="K11" s="1"/>
      <c r="L11" s="16">
        <v>45690</v>
      </c>
      <c r="M11" s="17"/>
    </row>
    <row r="12" spans="1:13" x14ac:dyDescent="0.25">
      <c r="A12">
        <v>72375454</v>
      </c>
      <c r="B12" t="s">
        <v>17</v>
      </c>
      <c r="C12" t="s">
        <v>69</v>
      </c>
      <c r="D12">
        <v>2</v>
      </c>
      <c r="E12">
        <v>9250</v>
      </c>
      <c r="F12" s="17"/>
      <c r="G12" t="s">
        <v>206</v>
      </c>
      <c r="H12" t="s">
        <v>446</v>
      </c>
      <c r="I12">
        <v>45690.906017267291</v>
      </c>
      <c r="K12" s="1"/>
      <c r="L12" s="16">
        <v>45691</v>
      </c>
      <c r="M12" s="17"/>
    </row>
    <row r="13" spans="1:13" x14ac:dyDescent="0.25">
      <c r="A13">
        <v>14886066</v>
      </c>
      <c r="B13" t="s">
        <v>28</v>
      </c>
      <c r="C13" t="s">
        <v>83</v>
      </c>
      <c r="D13">
        <v>1</v>
      </c>
      <c r="E13">
        <v>5500</v>
      </c>
      <c r="F13" s="17"/>
      <c r="G13" t="s">
        <v>105</v>
      </c>
      <c r="H13" t="s">
        <v>347</v>
      </c>
      <c r="I13">
        <v>45690.951683268562</v>
      </c>
      <c r="K13" s="1"/>
      <c r="L13" s="16">
        <v>45692</v>
      </c>
      <c r="M13" s="17"/>
    </row>
    <row r="14" spans="1:13" x14ac:dyDescent="0.25">
      <c r="A14">
        <v>66892045</v>
      </c>
      <c r="B14" t="s">
        <v>22</v>
      </c>
      <c r="C14" t="s">
        <v>67</v>
      </c>
      <c r="D14">
        <v>9</v>
      </c>
      <c r="E14">
        <v>5950</v>
      </c>
      <c r="F14" s="17"/>
      <c r="G14" t="s">
        <v>151</v>
      </c>
      <c r="H14" t="s">
        <v>224</v>
      </c>
      <c r="I14">
        <v>45691.137055577987</v>
      </c>
      <c r="K14" s="1"/>
      <c r="L14" s="16">
        <v>45693</v>
      </c>
      <c r="M14" s="17"/>
    </row>
    <row r="15" spans="1:13" x14ac:dyDescent="0.25">
      <c r="A15">
        <v>48372406</v>
      </c>
      <c r="B15" t="s">
        <v>60</v>
      </c>
      <c r="C15" t="s">
        <v>83</v>
      </c>
      <c r="D15">
        <v>5</v>
      </c>
      <c r="E15">
        <v>4100</v>
      </c>
      <c r="F15" s="17"/>
      <c r="G15" t="s">
        <v>175</v>
      </c>
      <c r="H15" t="s">
        <v>415</v>
      </c>
      <c r="I15">
        <v>45691.327598831296</v>
      </c>
      <c r="K15" s="1"/>
      <c r="L15" s="16">
        <v>45694</v>
      </c>
      <c r="M15" s="17"/>
    </row>
    <row r="16" spans="1:13" x14ac:dyDescent="0.25">
      <c r="A16">
        <v>20830264</v>
      </c>
      <c r="B16" t="s">
        <v>41</v>
      </c>
      <c r="C16" t="s">
        <v>69</v>
      </c>
      <c r="D16">
        <v>18</v>
      </c>
      <c r="E16">
        <v>8350</v>
      </c>
      <c r="F16" s="17"/>
      <c r="G16" t="s">
        <v>121</v>
      </c>
      <c r="H16" t="s">
        <v>363</v>
      </c>
      <c r="I16">
        <v>45691.416070480191</v>
      </c>
      <c r="K16" s="1"/>
      <c r="L16" s="16">
        <v>45695</v>
      </c>
      <c r="M16" s="17"/>
    </row>
    <row r="17" spans="1:13" x14ac:dyDescent="0.25">
      <c r="A17">
        <v>33429717</v>
      </c>
      <c r="B17" t="s">
        <v>65</v>
      </c>
      <c r="C17" t="s">
        <v>74</v>
      </c>
      <c r="D17">
        <v>14</v>
      </c>
      <c r="E17">
        <v>7850</v>
      </c>
      <c r="F17" s="17"/>
      <c r="G17" t="s">
        <v>212</v>
      </c>
      <c r="H17" t="s">
        <v>452</v>
      </c>
      <c r="I17">
        <v>45691.453898004263</v>
      </c>
      <c r="K17" s="1"/>
      <c r="L17" s="16">
        <v>45696</v>
      </c>
      <c r="M17" s="17"/>
    </row>
    <row r="18" spans="1:13" x14ac:dyDescent="0.25">
      <c r="A18">
        <v>28697154</v>
      </c>
      <c r="B18" t="s">
        <v>36</v>
      </c>
      <c r="C18" t="s">
        <v>69</v>
      </c>
      <c r="D18">
        <v>5</v>
      </c>
      <c r="E18">
        <v>6100</v>
      </c>
      <c r="F18" s="17"/>
      <c r="G18" t="s">
        <v>165</v>
      </c>
      <c r="H18" t="s">
        <v>471</v>
      </c>
      <c r="I18">
        <v>45691.547298582816</v>
      </c>
      <c r="K18" s="1"/>
      <c r="L18" s="16">
        <v>45697</v>
      </c>
      <c r="M18" s="17"/>
    </row>
    <row r="19" spans="1:13" x14ac:dyDescent="0.25">
      <c r="A19">
        <v>62729858</v>
      </c>
      <c r="B19" t="s">
        <v>45</v>
      </c>
      <c r="C19" t="s">
        <v>71</v>
      </c>
      <c r="D19">
        <v>3</v>
      </c>
      <c r="E19">
        <v>5550</v>
      </c>
      <c r="F19" s="17"/>
      <c r="G19" t="s">
        <v>156</v>
      </c>
      <c r="H19" t="s">
        <v>397</v>
      </c>
      <c r="I19">
        <v>45691.657439158917</v>
      </c>
      <c r="K19" s="1"/>
      <c r="L19" s="16">
        <v>45698</v>
      </c>
      <c r="M19" s="17"/>
    </row>
    <row r="20" spans="1:13" x14ac:dyDescent="0.25">
      <c r="A20">
        <v>66161299</v>
      </c>
      <c r="B20" t="s">
        <v>48</v>
      </c>
      <c r="C20" t="s">
        <v>10</v>
      </c>
      <c r="D20">
        <v>10</v>
      </c>
      <c r="E20">
        <v>3150</v>
      </c>
      <c r="F20" s="17"/>
      <c r="G20" t="s">
        <v>152</v>
      </c>
      <c r="H20" t="s">
        <v>393</v>
      </c>
      <c r="I20">
        <v>45691.76434431471</v>
      </c>
      <c r="K20" s="1"/>
      <c r="L20" s="16">
        <v>45699</v>
      </c>
      <c r="M20" s="17"/>
    </row>
    <row r="21" spans="1:13" x14ac:dyDescent="0.25">
      <c r="A21">
        <v>79916453</v>
      </c>
      <c r="B21" t="s">
        <v>30</v>
      </c>
      <c r="C21" t="s">
        <v>91</v>
      </c>
      <c r="D21">
        <v>3</v>
      </c>
      <c r="E21">
        <v>4150</v>
      </c>
      <c r="F21" s="17"/>
      <c r="G21" t="s">
        <v>117</v>
      </c>
      <c r="H21" t="s">
        <v>359</v>
      </c>
      <c r="I21">
        <v>45691.889431456155</v>
      </c>
      <c r="K21" s="1"/>
      <c r="L21" s="16">
        <v>45700</v>
      </c>
      <c r="M21" s="17"/>
    </row>
    <row r="22" spans="1:13" x14ac:dyDescent="0.25">
      <c r="A22">
        <v>35873872</v>
      </c>
      <c r="B22" t="s">
        <v>49</v>
      </c>
      <c r="C22" t="s">
        <v>78</v>
      </c>
      <c r="D22">
        <v>4</v>
      </c>
      <c r="E22">
        <v>4300</v>
      </c>
      <c r="F22" s="17"/>
      <c r="G22" t="s">
        <v>164</v>
      </c>
      <c r="H22" t="s">
        <v>332</v>
      </c>
      <c r="I22">
        <v>45691.925057453969</v>
      </c>
      <c r="K22" s="1"/>
      <c r="L22" s="16">
        <v>45701</v>
      </c>
      <c r="M22" s="17"/>
    </row>
    <row r="23" spans="1:13" x14ac:dyDescent="0.25">
      <c r="A23">
        <v>68786099</v>
      </c>
      <c r="B23" t="s">
        <v>55</v>
      </c>
      <c r="C23" t="s">
        <v>10</v>
      </c>
      <c r="D23">
        <v>3</v>
      </c>
      <c r="E23">
        <v>6450</v>
      </c>
      <c r="F23" s="17"/>
      <c r="G23" t="s">
        <v>210</v>
      </c>
      <c r="H23" t="s">
        <v>450</v>
      </c>
      <c r="I23">
        <v>45691.93465237791</v>
      </c>
      <c r="K23" s="1"/>
      <c r="L23" s="16">
        <v>45702</v>
      </c>
      <c r="M23" s="17"/>
    </row>
    <row r="24" spans="1:13" x14ac:dyDescent="0.25">
      <c r="A24">
        <v>29679845</v>
      </c>
      <c r="B24" t="s">
        <v>59</v>
      </c>
      <c r="C24" t="s">
        <v>67</v>
      </c>
      <c r="D24">
        <v>4</v>
      </c>
      <c r="E24">
        <v>5350</v>
      </c>
      <c r="F24" s="17"/>
      <c r="G24" t="s">
        <v>121</v>
      </c>
      <c r="H24" t="s">
        <v>363</v>
      </c>
      <c r="I24">
        <v>45692.035977133899</v>
      </c>
      <c r="K24" s="1"/>
      <c r="L24" s="16">
        <v>45703</v>
      </c>
      <c r="M24" s="17"/>
    </row>
    <row r="25" spans="1:13" x14ac:dyDescent="0.25">
      <c r="A25">
        <v>12508412</v>
      </c>
      <c r="B25" t="s">
        <v>33</v>
      </c>
      <c r="C25" t="s">
        <v>78</v>
      </c>
      <c r="D25">
        <v>1</v>
      </c>
      <c r="E25">
        <v>4150</v>
      </c>
      <c r="F25" s="17"/>
      <c r="G25" t="s">
        <v>220</v>
      </c>
      <c r="H25" t="s">
        <v>460</v>
      </c>
      <c r="I25">
        <v>45692.12410811516</v>
      </c>
      <c r="K25" s="1"/>
      <c r="L25" s="16">
        <v>45704</v>
      </c>
      <c r="M25" s="17"/>
    </row>
    <row r="26" spans="1:13" x14ac:dyDescent="0.25">
      <c r="A26">
        <v>49161200</v>
      </c>
      <c r="B26" t="s">
        <v>18</v>
      </c>
      <c r="C26" t="s">
        <v>11</v>
      </c>
      <c r="D26">
        <v>3</v>
      </c>
      <c r="E26">
        <v>4100</v>
      </c>
      <c r="F26" s="17"/>
      <c r="G26" t="s">
        <v>151</v>
      </c>
      <c r="H26" t="s">
        <v>435</v>
      </c>
      <c r="I26">
        <v>45692.130675374356</v>
      </c>
      <c r="K26" s="1"/>
      <c r="L26" s="16">
        <v>45705</v>
      </c>
      <c r="M26" s="17"/>
    </row>
    <row r="27" spans="1:13" x14ac:dyDescent="0.25">
      <c r="A27">
        <v>82560518</v>
      </c>
      <c r="B27" t="s">
        <v>7</v>
      </c>
      <c r="C27" t="s">
        <v>71</v>
      </c>
      <c r="D27">
        <v>1</v>
      </c>
      <c r="E27">
        <v>6950</v>
      </c>
      <c r="F27" s="17"/>
      <c r="G27" t="s">
        <v>111</v>
      </c>
      <c r="H27" t="s">
        <v>353</v>
      </c>
      <c r="I27">
        <v>45692.142692929971</v>
      </c>
      <c r="K27" s="1"/>
      <c r="L27" s="16">
        <v>45706</v>
      </c>
      <c r="M27" s="17"/>
    </row>
    <row r="28" spans="1:13" x14ac:dyDescent="0.25">
      <c r="A28">
        <v>86070435</v>
      </c>
      <c r="B28" t="s">
        <v>29</v>
      </c>
      <c r="C28" t="s">
        <v>67</v>
      </c>
      <c r="D28">
        <v>9</v>
      </c>
      <c r="E28">
        <v>3550</v>
      </c>
      <c r="F28" s="17"/>
      <c r="G28" t="s">
        <v>93</v>
      </c>
      <c r="H28" t="s">
        <v>335</v>
      </c>
      <c r="I28">
        <v>45692.69705029382</v>
      </c>
      <c r="K28" s="1"/>
      <c r="L28" s="16">
        <v>45707</v>
      </c>
      <c r="M28" s="17"/>
    </row>
    <row r="29" spans="1:13" x14ac:dyDescent="0.25">
      <c r="A29">
        <v>56011974</v>
      </c>
      <c r="B29" t="s">
        <v>23</v>
      </c>
      <c r="C29" t="s">
        <v>69</v>
      </c>
      <c r="D29">
        <v>4</v>
      </c>
      <c r="E29">
        <v>3350</v>
      </c>
      <c r="F29" s="17"/>
      <c r="G29" t="s">
        <v>123</v>
      </c>
      <c r="H29" t="s">
        <v>365</v>
      </c>
      <c r="I29">
        <v>45693.01150558317</v>
      </c>
      <c r="K29" s="1"/>
      <c r="L29" s="16">
        <v>45708</v>
      </c>
      <c r="M29" s="17"/>
    </row>
    <row r="30" spans="1:13" x14ac:dyDescent="0.25">
      <c r="A30">
        <v>14886062</v>
      </c>
      <c r="B30" t="s">
        <v>28</v>
      </c>
      <c r="C30" t="s">
        <v>78</v>
      </c>
      <c r="D30">
        <v>9</v>
      </c>
      <c r="E30">
        <v>5500</v>
      </c>
      <c r="F30" s="17"/>
      <c r="G30" t="s">
        <v>178</v>
      </c>
      <c r="H30" t="s">
        <v>418</v>
      </c>
      <c r="I30">
        <v>45693.274005556799</v>
      </c>
      <c r="K30" s="1"/>
      <c r="L30" s="16">
        <v>45709</v>
      </c>
      <c r="M30" s="17"/>
    </row>
    <row r="31" spans="1:13" x14ac:dyDescent="0.25">
      <c r="A31">
        <v>63449141</v>
      </c>
      <c r="B31" t="s">
        <v>26</v>
      </c>
      <c r="C31" t="s">
        <v>82</v>
      </c>
      <c r="D31">
        <v>2</v>
      </c>
      <c r="E31">
        <v>2800</v>
      </c>
      <c r="F31" s="17"/>
      <c r="G31" t="s">
        <v>109</v>
      </c>
      <c r="H31" t="s">
        <v>351</v>
      </c>
      <c r="I31">
        <v>45693.349959820865</v>
      </c>
      <c r="K31" s="1"/>
      <c r="L31" s="16">
        <v>45710</v>
      </c>
      <c r="M31" s="17"/>
    </row>
    <row r="32" spans="1:13" x14ac:dyDescent="0.25">
      <c r="A32">
        <v>28697152</v>
      </c>
      <c r="B32" t="s">
        <v>36</v>
      </c>
      <c r="C32" t="s">
        <v>78</v>
      </c>
      <c r="D32">
        <v>3</v>
      </c>
      <c r="E32">
        <v>6100</v>
      </c>
      <c r="F32" s="17"/>
      <c r="G32" t="s">
        <v>179</v>
      </c>
      <c r="H32" t="s">
        <v>419</v>
      </c>
      <c r="I32">
        <v>45693.497088115357</v>
      </c>
      <c r="K32" s="1"/>
      <c r="L32" s="16">
        <v>45711</v>
      </c>
      <c r="M32" s="17"/>
    </row>
    <row r="33" spans="1:13" x14ac:dyDescent="0.25">
      <c r="A33">
        <v>73417010</v>
      </c>
      <c r="B33" t="s">
        <v>14</v>
      </c>
      <c r="C33" t="s">
        <v>11</v>
      </c>
      <c r="D33">
        <v>2</v>
      </c>
      <c r="E33">
        <v>13750</v>
      </c>
      <c r="F33" s="17"/>
      <c r="G33" t="s">
        <v>207</v>
      </c>
      <c r="H33" t="s">
        <v>447</v>
      </c>
      <c r="I33">
        <v>45693.640270452983</v>
      </c>
      <c r="K33" s="1"/>
      <c r="L33" s="16">
        <v>45712</v>
      </c>
      <c r="M33" s="17"/>
    </row>
    <row r="34" spans="1:13" x14ac:dyDescent="0.25">
      <c r="A34">
        <v>68786095</v>
      </c>
      <c r="B34" t="s">
        <v>55</v>
      </c>
      <c r="C34" t="s">
        <v>67</v>
      </c>
      <c r="D34">
        <v>3</v>
      </c>
      <c r="E34">
        <v>6450</v>
      </c>
      <c r="F34" s="17"/>
      <c r="G34" t="s">
        <v>210</v>
      </c>
      <c r="H34" t="s">
        <v>450</v>
      </c>
      <c r="I34">
        <v>45693.659771401981</v>
      </c>
      <c r="K34" s="1"/>
      <c r="L34" s="16">
        <v>45713</v>
      </c>
      <c r="M34" s="17"/>
    </row>
    <row r="35" spans="1:13" x14ac:dyDescent="0.25">
      <c r="A35">
        <v>39681798</v>
      </c>
      <c r="B35" t="s">
        <v>42</v>
      </c>
      <c r="C35" t="s">
        <v>71</v>
      </c>
      <c r="D35">
        <v>4</v>
      </c>
      <c r="E35">
        <v>9750</v>
      </c>
      <c r="F35" s="17"/>
      <c r="G35" t="s">
        <v>190</v>
      </c>
      <c r="H35" t="s">
        <v>473</v>
      </c>
      <c r="I35">
        <v>45693.669543064338</v>
      </c>
      <c r="K35" s="1"/>
      <c r="L35" s="16">
        <v>45714</v>
      </c>
      <c r="M35" s="17"/>
    </row>
    <row r="36" spans="1:13" x14ac:dyDescent="0.25">
      <c r="A36">
        <v>97818762</v>
      </c>
      <c r="B36" t="s">
        <v>53</v>
      </c>
      <c r="C36" t="s">
        <v>78</v>
      </c>
      <c r="D36">
        <v>2</v>
      </c>
      <c r="E36">
        <v>4950</v>
      </c>
      <c r="F36" s="17"/>
      <c r="G36" t="s">
        <v>142</v>
      </c>
      <c r="H36" t="s">
        <v>384</v>
      </c>
      <c r="I36">
        <v>45693.819120444961</v>
      </c>
      <c r="K36" s="1"/>
      <c r="L36" s="16">
        <v>45715</v>
      </c>
      <c r="M36" s="17"/>
    </row>
    <row r="37" spans="1:13" x14ac:dyDescent="0.25">
      <c r="A37">
        <v>92635491</v>
      </c>
      <c r="B37" t="s">
        <v>12</v>
      </c>
      <c r="C37" t="s">
        <v>82</v>
      </c>
      <c r="D37">
        <v>5</v>
      </c>
      <c r="E37">
        <v>5600</v>
      </c>
      <c r="F37" s="17"/>
      <c r="G37" t="s">
        <v>174</v>
      </c>
      <c r="H37" t="s">
        <v>414</v>
      </c>
      <c r="I37">
        <v>45693.912449741103</v>
      </c>
      <c r="K37" s="1"/>
      <c r="L37" s="16">
        <v>45716</v>
      </c>
      <c r="M37" s="17"/>
    </row>
    <row r="38" spans="1:13" x14ac:dyDescent="0.25">
      <c r="A38">
        <v>34956853</v>
      </c>
      <c r="B38" t="s">
        <v>51</v>
      </c>
      <c r="C38" t="s">
        <v>91</v>
      </c>
      <c r="D38">
        <v>1</v>
      </c>
      <c r="E38">
        <v>6700</v>
      </c>
      <c r="F38" s="17"/>
      <c r="G38" t="s">
        <v>191</v>
      </c>
      <c r="H38" t="s">
        <v>430</v>
      </c>
      <c r="I38">
        <v>45694.581852908486</v>
      </c>
      <c r="K38" s="1"/>
      <c r="L38" s="16">
        <v>45717</v>
      </c>
    </row>
    <row r="39" spans="1:13" x14ac:dyDescent="0.25">
      <c r="A39">
        <v>42239620</v>
      </c>
      <c r="B39" t="s">
        <v>46</v>
      </c>
      <c r="C39" t="s">
        <v>11</v>
      </c>
      <c r="D39">
        <v>5</v>
      </c>
      <c r="E39">
        <v>7650</v>
      </c>
      <c r="F39" s="17"/>
      <c r="G39" t="s">
        <v>186</v>
      </c>
      <c r="H39" t="s">
        <v>426</v>
      </c>
      <c r="I39">
        <v>45694.589153756213</v>
      </c>
    </row>
    <row r="40" spans="1:13" x14ac:dyDescent="0.25">
      <c r="A40">
        <v>12680956</v>
      </c>
      <c r="B40" t="s">
        <v>25</v>
      </c>
      <c r="C40" t="s">
        <v>83</v>
      </c>
      <c r="D40">
        <v>1</v>
      </c>
      <c r="E40">
        <v>7100</v>
      </c>
      <c r="F40" s="17"/>
      <c r="G40" t="s">
        <v>85</v>
      </c>
      <c r="H40" t="s">
        <v>327</v>
      </c>
      <c r="I40">
        <v>45694.653904659739</v>
      </c>
    </row>
    <row r="41" spans="1:13" x14ac:dyDescent="0.25">
      <c r="A41">
        <v>63640162</v>
      </c>
      <c r="B41" t="s">
        <v>35</v>
      </c>
      <c r="C41" t="s">
        <v>78</v>
      </c>
      <c r="D41">
        <v>1</v>
      </c>
      <c r="E41">
        <v>6950</v>
      </c>
      <c r="F41" s="17"/>
      <c r="G41" t="s">
        <v>115</v>
      </c>
      <c r="H41" t="s">
        <v>357</v>
      </c>
      <c r="I41">
        <v>45694.742570129485</v>
      </c>
    </row>
    <row r="42" spans="1:13" x14ac:dyDescent="0.25">
      <c r="A42">
        <v>80379496</v>
      </c>
      <c r="B42" t="s">
        <v>64</v>
      </c>
      <c r="C42" t="s">
        <v>83</v>
      </c>
      <c r="D42">
        <v>2</v>
      </c>
      <c r="E42">
        <v>5450</v>
      </c>
      <c r="F42" s="17"/>
      <c r="G42" t="s">
        <v>214</v>
      </c>
      <c r="H42" t="s">
        <v>454</v>
      </c>
      <c r="I42">
        <v>45695.312663267941</v>
      </c>
    </row>
    <row r="43" spans="1:13" x14ac:dyDescent="0.25">
      <c r="A43">
        <v>72375459</v>
      </c>
      <c r="B43" t="s">
        <v>17</v>
      </c>
      <c r="C43" t="s">
        <v>10</v>
      </c>
      <c r="D43">
        <v>2</v>
      </c>
      <c r="E43">
        <v>9250</v>
      </c>
      <c r="F43" s="17"/>
      <c r="G43" t="s">
        <v>119</v>
      </c>
      <c r="H43" t="s">
        <v>361</v>
      </c>
      <c r="I43">
        <v>45695.567076810948</v>
      </c>
    </row>
    <row r="44" spans="1:13" x14ac:dyDescent="0.25">
      <c r="A44">
        <v>34799428</v>
      </c>
      <c r="B44" t="s">
        <v>16</v>
      </c>
      <c r="C44" t="s">
        <v>71</v>
      </c>
      <c r="D44">
        <v>17</v>
      </c>
      <c r="E44">
        <v>7250</v>
      </c>
      <c r="F44" s="17"/>
      <c r="G44" t="s">
        <v>87</v>
      </c>
      <c r="H44" t="s">
        <v>329</v>
      </c>
      <c r="I44">
        <v>45695.685313225535</v>
      </c>
    </row>
    <row r="45" spans="1:13" x14ac:dyDescent="0.25">
      <c r="A45">
        <v>86070431</v>
      </c>
      <c r="B45" t="s">
        <v>29</v>
      </c>
      <c r="C45" t="s">
        <v>82</v>
      </c>
      <c r="D45">
        <v>1</v>
      </c>
      <c r="E45">
        <v>3550</v>
      </c>
      <c r="F45" s="17"/>
      <c r="G45" t="s">
        <v>149</v>
      </c>
      <c r="H45" t="s">
        <v>391</v>
      </c>
      <c r="I45">
        <v>45695.760342076203</v>
      </c>
    </row>
    <row r="46" spans="1:13" x14ac:dyDescent="0.25">
      <c r="A46">
        <v>28568949</v>
      </c>
      <c r="B46" t="s">
        <v>58</v>
      </c>
      <c r="C46" t="s">
        <v>10</v>
      </c>
      <c r="D46">
        <v>2</v>
      </c>
      <c r="E46">
        <v>2500</v>
      </c>
      <c r="F46" s="17"/>
      <c r="G46" t="s">
        <v>163</v>
      </c>
      <c r="H46" t="s">
        <v>404</v>
      </c>
      <c r="I46">
        <v>45695.96972811679</v>
      </c>
    </row>
    <row r="47" spans="1:13" x14ac:dyDescent="0.25">
      <c r="A47">
        <v>20830263</v>
      </c>
      <c r="B47" t="s">
        <v>41</v>
      </c>
      <c r="C47" t="s">
        <v>91</v>
      </c>
      <c r="D47">
        <v>5</v>
      </c>
      <c r="E47">
        <v>8350</v>
      </c>
      <c r="F47" s="17"/>
      <c r="G47" t="s">
        <v>122</v>
      </c>
      <c r="H47" t="s">
        <v>364</v>
      </c>
      <c r="I47">
        <v>45696.023749985223</v>
      </c>
    </row>
    <row r="48" spans="1:13" x14ac:dyDescent="0.25">
      <c r="A48">
        <v>81025193</v>
      </c>
      <c r="B48" t="s">
        <v>50</v>
      </c>
      <c r="C48" t="s">
        <v>91</v>
      </c>
      <c r="D48">
        <v>5</v>
      </c>
      <c r="E48">
        <v>8200</v>
      </c>
      <c r="F48" s="17"/>
      <c r="G48" t="s">
        <v>137</v>
      </c>
      <c r="H48" t="s">
        <v>379</v>
      </c>
      <c r="I48">
        <v>45696.032579533407</v>
      </c>
    </row>
    <row r="49" spans="1:9" x14ac:dyDescent="0.25">
      <c r="A49">
        <v>76945868</v>
      </c>
      <c r="B49" t="s">
        <v>15</v>
      </c>
      <c r="C49" t="s">
        <v>71</v>
      </c>
      <c r="D49">
        <v>5</v>
      </c>
      <c r="E49">
        <v>6600</v>
      </c>
      <c r="F49" s="17"/>
      <c r="G49" t="s">
        <v>213</v>
      </c>
      <c r="H49" t="s">
        <v>453</v>
      </c>
      <c r="I49">
        <v>45696.041224986031</v>
      </c>
    </row>
    <row r="50" spans="1:9" x14ac:dyDescent="0.25">
      <c r="A50">
        <v>39681798</v>
      </c>
      <c r="B50" t="s">
        <v>42</v>
      </c>
      <c r="C50" t="s">
        <v>71</v>
      </c>
      <c r="D50">
        <v>5</v>
      </c>
      <c r="E50">
        <v>9750</v>
      </c>
      <c r="F50" s="17"/>
      <c r="G50" t="s">
        <v>119</v>
      </c>
      <c r="H50" t="s">
        <v>469</v>
      </c>
      <c r="I50">
        <v>45696.096517456339</v>
      </c>
    </row>
    <row r="51" spans="1:9" x14ac:dyDescent="0.25">
      <c r="A51">
        <v>15901034</v>
      </c>
      <c r="B51" t="s">
        <v>27</v>
      </c>
      <c r="C51" t="s">
        <v>69</v>
      </c>
      <c r="D51">
        <v>3</v>
      </c>
      <c r="E51">
        <v>6650</v>
      </c>
      <c r="F51" s="17"/>
      <c r="G51" t="s">
        <v>146</v>
      </c>
      <c r="H51" t="s">
        <v>388</v>
      </c>
      <c r="I51">
        <v>45696.277213223635</v>
      </c>
    </row>
    <row r="52" spans="1:9" x14ac:dyDescent="0.25">
      <c r="A52">
        <v>35873877</v>
      </c>
      <c r="B52" t="s">
        <v>49</v>
      </c>
      <c r="C52" t="s">
        <v>74</v>
      </c>
      <c r="D52">
        <v>4</v>
      </c>
      <c r="E52">
        <v>4300</v>
      </c>
      <c r="F52" s="17"/>
      <c r="G52" t="s">
        <v>135</v>
      </c>
      <c r="H52" t="s">
        <v>377</v>
      </c>
      <c r="I52">
        <v>45696.448339710943</v>
      </c>
    </row>
    <row r="53" spans="1:9" x14ac:dyDescent="0.25">
      <c r="A53">
        <v>58622706</v>
      </c>
      <c r="B53" t="s">
        <v>24</v>
      </c>
      <c r="C53" t="s">
        <v>83</v>
      </c>
      <c r="D53">
        <v>3</v>
      </c>
      <c r="E53">
        <v>2300</v>
      </c>
      <c r="F53" s="17"/>
      <c r="G53" t="s">
        <v>84</v>
      </c>
      <c r="H53" t="s">
        <v>326</v>
      </c>
      <c r="I53">
        <v>45696.609256054231</v>
      </c>
    </row>
    <row r="54" spans="1:9" x14ac:dyDescent="0.25">
      <c r="A54">
        <v>66161296</v>
      </c>
      <c r="B54" t="s">
        <v>48</v>
      </c>
      <c r="C54" t="s">
        <v>83</v>
      </c>
      <c r="D54">
        <v>19</v>
      </c>
      <c r="E54">
        <v>3150</v>
      </c>
      <c r="F54" s="17"/>
      <c r="G54" t="s">
        <v>133</v>
      </c>
      <c r="H54" t="s">
        <v>375</v>
      </c>
      <c r="I54">
        <v>45696.683927455058</v>
      </c>
    </row>
    <row r="55" spans="1:9" x14ac:dyDescent="0.25">
      <c r="A55">
        <v>76945868</v>
      </c>
      <c r="B55" t="s">
        <v>15</v>
      </c>
      <c r="C55" t="s">
        <v>71</v>
      </c>
      <c r="D55">
        <v>4</v>
      </c>
      <c r="E55">
        <v>6600</v>
      </c>
      <c r="F55" s="17"/>
      <c r="G55" t="s">
        <v>72</v>
      </c>
      <c r="H55" t="s">
        <v>318</v>
      </c>
      <c r="I55">
        <v>45696.918432737628</v>
      </c>
    </row>
    <row r="56" spans="1:9" x14ac:dyDescent="0.25">
      <c r="A56">
        <v>45881192</v>
      </c>
      <c r="B56" t="s">
        <v>21</v>
      </c>
      <c r="C56" t="s">
        <v>78</v>
      </c>
      <c r="D56">
        <v>3</v>
      </c>
      <c r="E56">
        <v>5150</v>
      </c>
      <c r="F56" s="17"/>
      <c r="G56" t="s">
        <v>124</v>
      </c>
      <c r="H56" t="s">
        <v>366</v>
      </c>
      <c r="I56">
        <v>45696.968450014007</v>
      </c>
    </row>
    <row r="57" spans="1:9" x14ac:dyDescent="0.25">
      <c r="A57">
        <v>39681799</v>
      </c>
      <c r="B57" t="s">
        <v>42</v>
      </c>
      <c r="C57" t="s">
        <v>10</v>
      </c>
      <c r="D57">
        <v>4</v>
      </c>
      <c r="E57">
        <v>9750</v>
      </c>
      <c r="F57" s="17"/>
      <c r="G57" t="s">
        <v>205</v>
      </c>
      <c r="H57" t="s">
        <v>445</v>
      </c>
      <c r="I57">
        <v>45697.074395528405</v>
      </c>
    </row>
    <row r="58" spans="1:9" x14ac:dyDescent="0.25">
      <c r="A58">
        <v>23965947</v>
      </c>
      <c r="B58" t="s">
        <v>61</v>
      </c>
      <c r="C58" t="s">
        <v>74</v>
      </c>
      <c r="D58">
        <v>5</v>
      </c>
      <c r="E58">
        <v>7650</v>
      </c>
      <c r="F58" s="17"/>
      <c r="G58" t="s">
        <v>199</v>
      </c>
      <c r="H58" t="s">
        <v>439</v>
      </c>
      <c r="I58">
        <v>45697.137003380514</v>
      </c>
    </row>
    <row r="59" spans="1:9" x14ac:dyDescent="0.25">
      <c r="A59">
        <v>79916454</v>
      </c>
      <c r="B59" t="s">
        <v>30</v>
      </c>
      <c r="C59" t="s">
        <v>69</v>
      </c>
      <c r="D59">
        <v>3</v>
      </c>
      <c r="E59">
        <v>4150</v>
      </c>
      <c r="F59" s="17"/>
      <c r="G59" t="s">
        <v>116</v>
      </c>
      <c r="H59" t="s">
        <v>358</v>
      </c>
      <c r="I59">
        <v>45697.324770686835</v>
      </c>
    </row>
    <row r="60" spans="1:9" x14ac:dyDescent="0.25">
      <c r="A60">
        <v>66892043</v>
      </c>
      <c r="B60" t="s">
        <v>22</v>
      </c>
      <c r="C60" t="s">
        <v>91</v>
      </c>
      <c r="D60">
        <v>3</v>
      </c>
      <c r="E60">
        <v>5950</v>
      </c>
      <c r="F60" s="17"/>
      <c r="G60" t="s">
        <v>100</v>
      </c>
      <c r="H60" t="s">
        <v>342</v>
      </c>
      <c r="I60">
        <v>45697.325596631505</v>
      </c>
    </row>
    <row r="61" spans="1:9" x14ac:dyDescent="0.25">
      <c r="A61">
        <v>73417012</v>
      </c>
      <c r="B61" t="s">
        <v>14</v>
      </c>
      <c r="C61" t="s">
        <v>78</v>
      </c>
      <c r="D61">
        <v>3</v>
      </c>
      <c r="E61">
        <v>13750</v>
      </c>
      <c r="F61" s="17"/>
      <c r="G61" t="s">
        <v>104</v>
      </c>
      <c r="H61" t="s">
        <v>346</v>
      </c>
      <c r="I61">
        <v>45697.406611464656</v>
      </c>
    </row>
    <row r="62" spans="1:9" x14ac:dyDescent="0.25">
      <c r="A62">
        <v>62729859</v>
      </c>
      <c r="B62" t="s">
        <v>45</v>
      </c>
      <c r="C62" t="s">
        <v>10</v>
      </c>
      <c r="D62">
        <v>9</v>
      </c>
      <c r="E62">
        <v>5550</v>
      </c>
      <c r="F62" s="17"/>
      <c r="G62" t="s">
        <v>173</v>
      </c>
      <c r="H62" t="s">
        <v>413</v>
      </c>
      <c r="I62">
        <v>45697.453756007009</v>
      </c>
    </row>
    <row r="63" spans="1:9" x14ac:dyDescent="0.25">
      <c r="A63">
        <v>77611620</v>
      </c>
      <c r="B63" t="s">
        <v>19</v>
      </c>
      <c r="C63" t="s">
        <v>11</v>
      </c>
      <c r="D63">
        <v>2</v>
      </c>
      <c r="E63">
        <v>5300</v>
      </c>
      <c r="F63" s="17"/>
      <c r="G63" t="s">
        <v>192</v>
      </c>
      <c r="H63" t="s">
        <v>431</v>
      </c>
      <c r="I63">
        <v>45697.870009563616</v>
      </c>
    </row>
    <row r="64" spans="1:9" x14ac:dyDescent="0.25">
      <c r="A64">
        <v>66892047</v>
      </c>
      <c r="B64" t="s">
        <v>22</v>
      </c>
      <c r="C64" t="s">
        <v>74</v>
      </c>
      <c r="D64">
        <v>12</v>
      </c>
      <c r="E64">
        <v>5950</v>
      </c>
      <c r="F64" s="17"/>
      <c r="G64" t="s">
        <v>81</v>
      </c>
      <c r="H64" t="s">
        <v>325</v>
      </c>
      <c r="I64">
        <v>45697.886527766917</v>
      </c>
    </row>
    <row r="65" spans="1:9" x14ac:dyDescent="0.25">
      <c r="A65">
        <v>23965940</v>
      </c>
      <c r="B65" t="s">
        <v>61</v>
      </c>
      <c r="C65" t="s">
        <v>11</v>
      </c>
      <c r="D65">
        <v>5</v>
      </c>
      <c r="E65">
        <v>7650</v>
      </c>
      <c r="F65" s="17"/>
      <c r="G65" t="s">
        <v>184</v>
      </c>
      <c r="H65" t="s">
        <v>424</v>
      </c>
      <c r="I65">
        <v>45697.973172906219</v>
      </c>
    </row>
    <row r="66" spans="1:9" x14ac:dyDescent="0.25">
      <c r="A66">
        <v>15901030</v>
      </c>
      <c r="B66" t="s">
        <v>27</v>
      </c>
      <c r="C66" t="s">
        <v>11</v>
      </c>
      <c r="D66">
        <v>2</v>
      </c>
      <c r="E66">
        <v>6650</v>
      </c>
      <c r="F66" s="17"/>
      <c r="G66" t="s">
        <v>150</v>
      </c>
      <c r="H66" t="s">
        <v>392</v>
      </c>
      <c r="I66">
        <v>45698.109434109523</v>
      </c>
    </row>
    <row r="67" spans="1:9" x14ac:dyDescent="0.25">
      <c r="A67">
        <v>92445172</v>
      </c>
      <c r="B67" t="s">
        <v>63</v>
      </c>
      <c r="C67" t="s">
        <v>78</v>
      </c>
      <c r="D67">
        <v>17</v>
      </c>
      <c r="E67">
        <v>2100</v>
      </c>
      <c r="F67" s="17"/>
      <c r="G67" t="s">
        <v>151</v>
      </c>
      <c r="H67" t="s">
        <v>435</v>
      </c>
      <c r="I67">
        <v>45698.295776617044</v>
      </c>
    </row>
    <row r="68" spans="1:9" x14ac:dyDescent="0.25">
      <c r="A68">
        <v>29030999</v>
      </c>
      <c r="B68" t="s">
        <v>8</v>
      </c>
      <c r="C68" t="s">
        <v>10</v>
      </c>
      <c r="D68">
        <v>5</v>
      </c>
      <c r="E68">
        <v>4000</v>
      </c>
      <c r="F68" s="17"/>
      <c r="G68" t="s">
        <v>201</v>
      </c>
      <c r="H68" t="s">
        <v>441</v>
      </c>
      <c r="I68">
        <v>45698.312351338514</v>
      </c>
    </row>
    <row r="69" spans="1:9" x14ac:dyDescent="0.25">
      <c r="A69">
        <v>21916955</v>
      </c>
      <c r="B69" t="s">
        <v>47</v>
      </c>
      <c r="C69" t="s">
        <v>67</v>
      </c>
      <c r="D69">
        <v>4</v>
      </c>
      <c r="E69">
        <v>4600</v>
      </c>
      <c r="F69" s="17"/>
      <c r="G69" t="s">
        <v>131</v>
      </c>
      <c r="H69" t="s">
        <v>373</v>
      </c>
      <c r="I69">
        <v>45698.663125150451</v>
      </c>
    </row>
    <row r="70" spans="1:9" x14ac:dyDescent="0.25">
      <c r="A70">
        <v>28697156</v>
      </c>
      <c r="B70" t="s">
        <v>36</v>
      </c>
      <c r="C70" t="s">
        <v>83</v>
      </c>
      <c r="D70">
        <v>1</v>
      </c>
      <c r="E70">
        <v>6100</v>
      </c>
      <c r="F70" s="17"/>
      <c r="G70" t="s">
        <v>165</v>
      </c>
      <c r="H70" t="s">
        <v>405</v>
      </c>
      <c r="I70">
        <v>45698.848585170832</v>
      </c>
    </row>
    <row r="71" spans="1:9" x14ac:dyDescent="0.25">
      <c r="A71">
        <v>47491848</v>
      </c>
      <c r="B71" t="s">
        <v>39</v>
      </c>
      <c r="C71" t="s">
        <v>71</v>
      </c>
      <c r="D71">
        <v>4</v>
      </c>
      <c r="E71">
        <v>8000</v>
      </c>
      <c r="F71" s="17"/>
      <c r="G71" t="s">
        <v>134</v>
      </c>
      <c r="H71" t="s">
        <v>376</v>
      </c>
      <c r="I71">
        <v>45698.912650921236</v>
      </c>
    </row>
    <row r="72" spans="1:9" x14ac:dyDescent="0.25">
      <c r="A72">
        <v>45881197</v>
      </c>
      <c r="B72" t="s">
        <v>21</v>
      </c>
      <c r="C72" t="s">
        <v>74</v>
      </c>
      <c r="D72">
        <v>5</v>
      </c>
      <c r="E72">
        <v>5150</v>
      </c>
      <c r="F72" s="17"/>
      <c r="G72" t="s">
        <v>80</v>
      </c>
      <c r="H72" t="s">
        <v>324</v>
      </c>
      <c r="I72">
        <v>45698.956909295121</v>
      </c>
    </row>
    <row r="73" spans="1:9" x14ac:dyDescent="0.25">
      <c r="A73">
        <v>61457746</v>
      </c>
      <c r="B73" t="s">
        <v>38</v>
      </c>
      <c r="C73" t="s">
        <v>83</v>
      </c>
      <c r="D73">
        <v>8</v>
      </c>
      <c r="E73">
        <v>4600</v>
      </c>
      <c r="F73" s="17"/>
      <c r="G73" t="s">
        <v>187</v>
      </c>
      <c r="H73" t="s">
        <v>427</v>
      </c>
      <c r="I73">
        <v>45699.052799869554</v>
      </c>
    </row>
    <row r="74" spans="1:9" x14ac:dyDescent="0.25">
      <c r="A74">
        <v>29030999</v>
      </c>
      <c r="B74" t="s">
        <v>8</v>
      </c>
      <c r="C74" t="s">
        <v>10</v>
      </c>
      <c r="D74">
        <v>7</v>
      </c>
      <c r="E74">
        <v>4000</v>
      </c>
      <c r="F74" s="17"/>
      <c r="G74" t="s">
        <v>209</v>
      </c>
      <c r="H74" t="s">
        <v>449</v>
      </c>
      <c r="I74">
        <v>45699.084215085153</v>
      </c>
    </row>
    <row r="75" spans="1:9" x14ac:dyDescent="0.25">
      <c r="A75">
        <v>90914806</v>
      </c>
      <c r="B75" t="s">
        <v>34</v>
      </c>
      <c r="C75" t="s">
        <v>83</v>
      </c>
      <c r="D75">
        <v>3</v>
      </c>
      <c r="E75">
        <v>6450</v>
      </c>
      <c r="F75" s="17"/>
      <c r="G75" t="s">
        <v>97</v>
      </c>
      <c r="H75" t="s">
        <v>339</v>
      </c>
      <c r="I75">
        <v>45699.100610845904</v>
      </c>
    </row>
    <row r="76" spans="1:9" x14ac:dyDescent="0.25">
      <c r="A76">
        <v>76945864</v>
      </c>
      <c r="B76" t="s">
        <v>15</v>
      </c>
      <c r="C76" t="s">
        <v>69</v>
      </c>
      <c r="D76">
        <v>2</v>
      </c>
      <c r="E76">
        <v>6600</v>
      </c>
      <c r="F76" s="17"/>
      <c r="G76" t="s">
        <v>162</v>
      </c>
      <c r="H76" t="s">
        <v>403</v>
      </c>
      <c r="I76">
        <v>45699.268650708182</v>
      </c>
    </row>
    <row r="77" spans="1:9" x14ac:dyDescent="0.25">
      <c r="A77">
        <v>14886066</v>
      </c>
      <c r="B77" t="s">
        <v>28</v>
      </c>
      <c r="C77" t="s">
        <v>83</v>
      </c>
      <c r="D77">
        <v>3</v>
      </c>
      <c r="E77">
        <v>5500</v>
      </c>
      <c r="F77" s="17"/>
      <c r="G77" t="s">
        <v>120</v>
      </c>
      <c r="H77" t="s">
        <v>362</v>
      </c>
      <c r="I77">
        <v>45699.288584712842</v>
      </c>
    </row>
    <row r="78" spans="1:9" x14ac:dyDescent="0.25">
      <c r="A78">
        <v>62722501</v>
      </c>
      <c r="B78" t="s">
        <v>31</v>
      </c>
      <c r="C78" t="s">
        <v>82</v>
      </c>
      <c r="D78">
        <v>9</v>
      </c>
      <c r="E78">
        <v>3600</v>
      </c>
      <c r="F78" s="17"/>
      <c r="G78" t="s">
        <v>170</v>
      </c>
      <c r="H78" t="s">
        <v>410</v>
      </c>
      <c r="I78">
        <v>45699.39399818737</v>
      </c>
    </row>
    <row r="79" spans="1:9" x14ac:dyDescent="0.25">
      <c r="A79">
        <v>47491844</v>
      </c>
      <c r="B79" t="s">
        <v>39</v>
      </c>
      <c r="C79" t="s">
        <v>69</v>
      </c>
      <c r="D79">
        <v>4</v>
      </c>
      <c r="E79">
        <v>8000</v>
      </c>
      <c r="F79" s="17"/>
      <c r="G79" t="s">
        <v>153</v>
      </c>
      <c r="H79" t="s">
        <v>394</v>
      </c>
      <c r="I79">
        <v>45699.636450228034</v>
      </c>
    </row>
    <row r="80" spans="1:9" x14ac:dyDescent="0.25">
      <c r="A80">
        <v>63640161</v>
      </c>
      <c r="B80" t="s">
        <v>35</v>
      </c>
      <c r="C80" t="s">
        <v>82</v>
      </c>
      <c r="D80">
        <v>20</v>
      </c>
      <c r="E80">
        <v>6950</v>
      </c>
      <c r="F80" s="17"/>
      <c r="G80" t="s">
        <v>128</v>
      </c>
      <c r="H80" t="s">
        <v>370</v>
      </c>
      <c r="I80">
        <v>45700.14014803122</v>
      </c>
    </row>
    <row r="81" spans="1:9" x14ac:dyDescent="0.25">
      <c r="A81">
        <v>63640169</v>
      </c>
      <c r="B81" t="s">
        <v>35</v>
      </c>
      <c r="C81" t="s">
        <v>10</v>
      </c>
      <c r="D81">
        <v>10</v>
      </c>
      <c r="E81">
        <v>6950</v>
      </c>
      <c r="F81" s="17"/>
      <c r="G81" t="s">
        <v>85</v>
      </c>
      <c r="H81" t="s">
        <v>327</v>
      </c>
      <c r="I81">
        <v>45700.176376924188</v>
      </c>
    </row>
    <row r="82" spans="1:9" x14ac:dyDescent="0.25">
      <c r="A82">
        <v>62729859</v>
      </c>
      <c r="B82" t="s">
        <v>45</v>
      </c>
      <c r="C82" t="s">
        <v>10</v>
      </c>
      <c r="D82">
        <v>6</v>
      </c>
      <c r="E82">
        <v>5550</v>
      </c>
      <c r="F82" s="17"/>
      <c r="G82" t="s">
        <v>125</v>
      </c>
      <c r="H82" t="s">
        <v>367</v>
      </c>
      <c r="I82">
        <v>45700.344352467961</v>
      </c>
    </row>
    <row r="83" spans="1:9" x14ac:dyDescent="0.25">
      <c r="A83">
        <v>30349194</v>
      </c>
      <c r="B83" t="s">
        <v>13</v>
      </c>
      <c r="C83" t="s">
        <v>69</v>
      </c>
      <c r="D83">
        <v>2</v>
      </c>
      <c r="E83">
        <v>6800</v>
      </c>
      <c r="F83" s="17"/>
      <c r="G83" t="s">
        <v>70</v>
      </c>
      <c r="H83" t="s">
        <v>317</v>
      </c>
      <c r="I83">
        <v>45700.345369683069</v>
      </c>
    </row>
    <row r="84" spans="1:9" x14ac:dyDescent="0.25">
      <c r="A84">
        <v>81025192</v>
      </c>
      <c r="B84" t="s">
        <v>50</v>
      </c>
      <c r="C84" t="s">
        <v>78</v>
      </c>
      <c r="D84">
        <v>2</v>
      </c>
      <c r="E84">
        <v>8200</v>
      </c>
      <c r="F84" s="17"/>
      <c r="G84" t="s">
        <v>182</v>
      </c>
      <c r="H84" t="s">
        <v>422</v>
      </c>
      <c r="I84">
        <v>45700.350811710246</v>
      </c>
    </row>
    <row r="85" spans="1:9" x14ac:dyDescent="0.25">
      <c r="A85">
        <v>92635494</v>
      </c>
      <c r="B85" t="s">
        <v>12</v>
      </c>
      <c r="C85" t="s">
        <v>69</v>
      </c>
      <c r="D85">
        <v>3</v>
      </c>
      <c r="E85">
        <v>5600</v>
      </c>
      <c r="F85" s="17"/>
      <c r="G85" t="s">
        <v>126</v>
      </c>
      <c r="H85" t="s">
        <v>368</v>
      </c>
      <c r="I85">
        <v>45700.640092954789</v>
      </c>
    </row>
    <row r="86" spans="1:9" x14ac:dyDescent="0.25">
      <c r="A86">
        <v>63640161</v>
      </c>
      <c r="B86" t="s">
        <v>35</v>
      </c>
      <c r="C86" t="s">
        <v>82</v>
      </c>
      <c r="D86">
        <v>9</v>
      </c>
      <c r="E86">
        <v>6950</v>
      </c>
      <c r="F86" s="17"/>
      <c r="G86" t="s">
        <v>73</v>
      </c>
      <c r="H86" t="s">
        <v>319</v>
      </c>
      <c r="I86">
        <v>45700.682137575772</v>
      </c>
    </row>
    <row r="87" spans="1:9" x14ac:dyDescent="0.25">
      <c r="A87">
        <v>72375454</v>
      </c>
      <c r="B87" t="s">
        <v>17</v>
      </c>
      <c r="C87" t="s">
        <v>69</v>
      </c>
      <c r="D87">
        <v>3</v>
      </c>
      <c r="E87">
        <v>9250</v>
      </c>
      <c r="F87" s="17"/>
      <c r="G87" t="s">
        <v>119</v>
      </c>
      <c r="H87" t="s">
        <v>361</v>
      </c>
      <c r="I87">
        <v>45700.718965112421</v>
      </c>
    </row>
    <row r="88" spans="1:9" x14ac:dyDescent="0.25">
      <c r="A88">
        <v>49161205</v>
      </c>
      <c r="B88" t="s">
        <v>18</v>
      </c>
      <c r="C88" t="s">
        <v>67</v>
      </c>
      <c r="D88">
        <v>4</v>
      </c>
      <c r="E88">
        <v>4100</v>
      </c>
      <c r="F88" s="17"/>
      <c r="G88" t="s">
        <v>76</v>
      </c>
      <c r="H88" t="s">
        <v>321</v>
      </c>
      <c r="I88">
        <v>45700.737621355169</v>
      </c>
    </row>
    <row r="89" spans="1:9" x14ac:dyDescent="0.25">
      <c r="A89">
        <v>63640169</v>
      </c>
      <c r="B89" t="s">
        <v>35</v>
      </c>
      <c r="C89" t="s">
        <v>10</v>
      </c>
      <c r="D89">
        <v>2</v>
      </c>
      <c r="E89">
        <v>6950</v>
      </c>
      <c r="F89" s="17"/>
      <c r="G89" t="s">
        <v>157</v>
      </c>
      <c r="H89" t="s">
        <v>398</v>
      </c>
      <c r="I89">
        <v>45700.789636037356</v>
      </c>
    </row>
    <row r="90" spans="1:9" x14ac:dyDescent="0.25">
      <c r="A90">
        <v>81913262</v>
      </c>
      <c r="B90" t="s">
        <v>32</v>
      </c>
      <c r="C90" t="s">
        <v>78</v>
      </c>
      <c r="D90">
        <v>16</v>
      </c>
      <c r="E90">
        <v>9150</v>
      </c>
      <c r="F90" s="17"/>
      <c r="G90" t="s">
        <v>95</v>
      </c>
      <c r="H90" t="s">
        <v>337</v>
      </c>
      <c r="I90">
        <v>45700.908666363895</v>
      </c>
    </row>
    <row r="91" spans="1:9" x14ac:dyDescent="0.25">
      <c r="A91">
        <v>92635496</v>
      </c>
      <c r="B91" t="s">
        <v>12</v>
      </c>
      <c r="C91" t="s">
        <v>83</v>
      </c>
      <c r="D91">
        <v>5</v>
      </c>
      <c r="E91">
        <v>5600</v>
      </c>
      <c r="F91" s="17"/>
      <c r="G91" t="s">
        <v>174</v>
      </c>
      <c r="H91" t="s">
        <v>414</v>
      </c>
      <c r="I91">
        <v>45701.105230290304</v>
      </c>
    </row>
    <row r="92" spans="1:9" x14ac:dyDescent="0.25">
      <c r="A92">
        <v>21970342</v>
      </c>
      <c r="B92" t="s">
        <v>57</v>
      </c>
      <c r="C92" t="s">
        <v>78</v>
      </c>
      <c r="D92">
        <v>2</v>
      </c>
      <c r="E92">
        <v>7500</v>
      </c>
      <c r="F92" s="17"/>
      <c r="G92" t="s">
        <v>161</v>
      </c>
      <c r="H92" t="s">
        <v>402</v>
      </c>
      <c r="I92">
        <v>45701.555753543886</v>
      </c>
    </row>
    <row r="93" spans="1:9" x14ac:dyDescent="0.25">
      <c r="A93">
        <v>56011974</v>
      </c>
      <c r="B93" t="s">
        <v>23</v>
      </c>
      <c r="C93" t="s">
        <v>69</v>
      </c>
      <c r="D93">
        <v>4</v>
      </c>
      <c r="E93">
        <v>3350</v>
      </c>
      <c r="F93" s="17"/>
      <c r="G93" t="s">
        <v>123</v>
      </c>
      <c r="H93" t="s">
        <v>365</v>
      </c>
      <c r="I93">
        <v>45701.732947748256</v>
      </c>
    </row>
    <row r="94" spans="1:9" x14ac:dyDescent="0.25">
      <c r="A94">
        <v>20830266</v>
      </c>
      <c r="B94" t="s">
        <v>41</v>
      </c>
      <c r="C94" t="s">
        <v>83</v>
      </c>
      <c r="D94">
        <v>1</v>
      </c>
      <c r="E94">
        <v>8350</v>
      </c>
      <c r="F94" s="17"/>
      <c r="G94" t="s">
        <v>122</v>
      </c>
      <c r="H94" t="s">
        <v>364</v>
      </c>
      <c r="I94">
        <v>45701.895542338745</v>
      </c>
    </row>
    <row r="95" spans="1:9" x14ac:dyDescent="0.25">
      <c r="A95">
        <v>90914801</v>
      </c>
      <c r="B95" t="s">
        <v>34</v>
      </c>
      <c r="C95" t="s">
        <v>82</v>
      </c>
      <c r="D95">
        <v>4</v>
      </c>
      <c r="E95">
        <v>6450</v>
      </c>
      <c r="F95" s="17"/>
      <c r="G95" t="s">
        <v>109</v>
      </c>
      <c r="H95" t="s">
        <v>351</v>
      </c>
      <c r="I95">
        <v>45701.917350412492</v>
      </c>
    </row>
    <row r="96" spans="1:9" x14ac:dyDescent="0.25">
      <c r="A96">
        <v>97422820</v>
      </c>
      <c r="B96" t="s">
        <v>20</v>
      </c>
      <c r="C96" t="s">
        <v>11</v>
      </c>
      <c r="D96">
        <v>1</v>
      </c>
      <c r="E96">
        <v>3000</v>
      </c>
      <c r="F96" s="17"/>
      <c r="G96" t="s">
        <v>138</v>
      </c>
      <c r="H96" t="s">
        <v>380</v>
      </c>
      <c r="I96">
        <v>45701.973148829558</v>
      </c>
    </row>
    <row r="97" spans="1:9" x14ac:dyDescent="0.25">
      <c r="A97">
        <v>39681797</v>
      </c>
      <c r="B97" t="s">
        <v>42</v>
      </c>
      <c r="C97" t="s">
        <v>74</v>
      </c>
      <c r="D97">
        <v>1</v>
      </c>
      <c r="E97">
        <v>9750</v>
      </c>
      <c r="F97" s="17"/>
      <c r="G97" t="s">
        <v>99</v>
      </c>
      <c r="H97" t="s">
        <v>341</v>
      </c>
      <c r="I97">
        <v>45702.192226423154</v>
      </c>
    </row>
    <row r="98" spans="1:9" x14ac:dyDescent="0.25">
      <c r="A98">
        <v>63640163</v>
      </c>
      <c r="B98" t="s">
        <v>35</v>
      </c>
      <c r="C98" t="s">
        <v>91</v>
      </c>
      <c r="D98">
        <v>3</v>
      </c>
      <c r="E98">
        <v>6950</v>
      </c>
      <c r="F98" s="17"/>
      <c r="G98" t="s">
        <v>101</v>
      </c>
      <c r="H98" t="s">
        <v>343</v>
      </c>
      <c r="I98">
        <v>45702.444275359565</v>
      </c>
    </row>
    <row r="99" spans="1:9" x14ac:dyDescent="0.25">
      <c r="A99">
        <v>79916455</v>
      </c>
      <c r="B99" t="s">
        <v>30</v>
      </c>
      <c r="C99" t="s">
        <v>67</v>
      </c>
      <c r="D99">
        <v>6</v>
      </c>
      <c r="E99">
        <v>4150</v>
      </c>
      <c r="F99" s="17"/>
      <c r="G99" t="s">
        <v>154</v>
      </c>
      <c r="H99" t="s">
        <v>395</v>
      </c>
      <c r="I99">
        <v>45702.486324177713</v>
      </c>
    </row>
    <row r="100" spans="1:9" x14ac:dyDescent="0.25">
      <c r="A100">
        <v>92635498</v>
      </c>
      <c r="B100" t="s">
        <v>12</v>
      </c>
      <c r="C100" t="s">
        <v>71</v>
      </c>
      <c r="D100">
        <v>4</v>
      </c>
      <c r="E100">
        <v>5600</v>
      </c>
      <c r="F100" s="17"/>
      <c r="G100" t="s">
        <v>89</v>
      </c>
      <c r="H100" t="s">
        <v>331</v>
      </c>
      <c r="I100">
        <v>45702.641161261781</v>
      </c>
    </row>
    <row r="101" spans="1:9" x14ac:dyDescent="0.25">
      <c r="A101">
        <v>35873876</v>
      </c>
      <c r="B101" t="s">
        <v>49</v>
      </c>
      <c r="C101" t="s">
        <v>83</v>
      </c>
      <c r="D101">
        <v>3</v>
      </c>
      <c r="E101">
        <v>4300</v>
      </c>
      <c r="F101" s="17"/>
      <c r="G101" t="s">
        <v>158</v>
      </c>
      <c r="H101" t="s">
        <v>399</v>
      </c>
      <c r="I101">
        <v>45702.849938067491</v>
      </c>
    </row>
    <row r="102" spans="1:9" x14ac:dyDescent="0.25">
      <c r="A102">
        <v>12680954</v>
      </c>
      <c r="B102" t="s">
        <v>25</v>
      </c>
      <c r="C102" t="s">
        <v>69</v>
      </c>
      <c r="D102">
        <v>2</v>
      </c>
      <c r="E102">
        <v>7100</v>
      </c>
      <c r="F102" s="17"/>
      <c r="G102" t="s">
        <v>85</v>
      </c>
      <c r="H102" t="s">
        <v>327</v>
      </c>
      <c r="I102">
        <v>45702.879994113224</v>
      </c>
    </row>
    <row r="103" spans="1:9" x14ac:dyDescent="0.25">
      <c r="A103">
        <v>21921487</v>
      </c>
      <c r="B103" t="s">
        <v>44</v>
      </c>
      <c r="C103" t="s">
        <v>74</v>
      </c>
      <c r="D103">
        <v>11</v>
      </c>
      <c r="E103">
        <v>5500</v>
      </c>
      <c r="F103" s="17"/>
      <c r="G103" t="s">
        <v>119</v>
      </c>
      <c r="H103" t="s">
        <v>361</v>
      </c>
      <c r="I103">
        <v>45702.922968534142</v>
      </c>
    </row>
    <row r="104" spans="1:9" x14ac:dyDescent="0.25">
      <c r="A104">
        <v>62722508</v>
      </c>
      <c r="B104" t="s">
        <v>31</v>
      </c>
      <c r="C104" t="s">
        <v>71</v>
      </c>
      <c r="D104">
        <v>13</v>
      </c>
      <c r="E104">
        <v>3600</v>
      </c>
      <c r="F104" s="17"/>
      <c r="G104" t="s">
        <v>94</v>
      </c>
      <c r="H104" t="s">
        <v>336</v>
      </c>
      <c r="I104">
        <v>45703.531690010161</v>
      </c>
    </row>
    <row r="105" spans="1:9" x14ac:dyDescent="0.25">
      <c r="A105">
        <v>84042657</v>
      </c>
      <c r="B105" t="s">
        <v>37</v>
      </c>
      <c r="C105" t="s">
        <v>74</v>
      </c>
      <c r="D105">
        <v>1</v>
      </c>
      <c r="E105">
        <v>3400</v>
      </c>
      <c r="F105" s="17"/>
      <c r="G105" t="s">
        <v>102</v>
      </c>
      <c r="H105" t="s">
        <v>344</v>
      </c>
      <c r="I105">
        <v>45703.639643338945</v>
      </c>
    </row>
    <row r="106" spans="1:9" x14ac:dyDescent="0.25">
      <c r="A106">
        <v>63449149</v>
      </c>
      <c r="B106" t="s">
        <v>26</v>
      </c>
      <c r="C106" t="s">
        <v>10</v>
      </c>
      <c r="D106">
        <v>10</v>
      </c>
      <c r="E106">
        <v>2800</v>
      </c>
      <c r="F106" s="17"/>
      <c r="G106" t="s">
        <v>86</v>
      </c>
      <c r="H106" t="s">
        <v>328</v>
      </c>
      <c r="I106">
        <v>45703.733886374881</v>
      </c>
    </row>
    <row r="107" spans="1:9" x14ac:dyDescent="0.25">
      <c r="A107">
        <v>34799427</v>
      </c>
      <c r="B107" t="s">
        <v>16</v>
      </c>
      <c r="C107" t="s">
        <v>74</v>
      </c>
      <c r="D107">
        <v>16</v>
      </c>
      <c r="E107">
        <v>7250</v>
      </c>
      <c r="F107" s="17"/>
      <c r="G107" t="s">
        <v>75</v>
      </c>
      <c r="H107" t="s">
        <v>320</v>
      </c>
      <c r="I107">
        <v>45703.82571609666</v>
      </c>
    </row>
    <row r="108" spans="1:9" x14ac:dyDescent="0.25">
      <c r="A108">
        <v>61457744</v>
      </c>
      <c r="B108" t="s">
        <v>38</v>
      </c>
      <c r="C108" t="s">
        <v>69</v>
      </c>
      <c r="D108">
        <v>5</v>
      </c>
      <c r="E108">
        <v>4600</v>
      </c>
      <c r="F108" s="17"/>
      <c r="G108" t="s">
        <v>140</v>
      </c>
      <c r="H108" t="s">
        <v>382</v>
      </c>
      <c r="I108">
        <v>45704.078213353598</v>
      </c>
    </row>
    <row r="109" spans="1:9" x14ac:dyDescent="0.25">
      <c r="A109">
        <v>52338810</v>
      </c>
      <c r="B109" t="s">
        <v>54</v>
      </c>
      <c r="C109" t="s">
        <v>11</v>
      </c>
      <c r="D109">
        <v>5</v>
      </c>
      <c r="E109">
        <v>4750</v>
      </c>
      <c r="F109" s="17"/>
      <c r="G109" t="s">
        <v>145</v>
      </c>
      <c r="H109" t="s">
        <v>387</v>
      </c>
      <c r="I109">
        <v>45704.115724095071</v>
      </c>
    </row>
    <row r="110" spans="1:9" x14ac:dyDescent="0.25">
      <c r="A110">
        <v>39681794</v>
      </c>
      <c r="B110" t="s">
        <v>42</v>
      </c>
      <c r="C110" t="s">
        <v>69</v>
      </c>
      <c r="D110">
        <v>3</v>
      </c>
      <c r="E110">
        <v>9750</v>
      </c>
      <c r="F110" s="17"/>
      <c r="G110" t="s">
        <v>113</v>
      </c>
      <c r="H110" t="s">
        <v>355</v>
      </c>
      <c r="I110">
        <v>45704.117864796979</v>
      </c>
    </row>
    <row r="111" spans="1:9" x14ac:dyDescent="0.25">
      <c r="A111">
        <v>15901037</v>
      </c>
      <c r="B111" t="s">
        <v>27</v>
      </c>
      <c r="C111" t="s">
        <v>74</v>
      </c>
      <c r="D111">
        <v>3</v>
      </c>
      <c r="E111">
        <v>6650</v>
      </c>
      <c r="F111" s="17"/>
      <c r="G111" t="s">
        <v>204</v>
      </c>
      <c r="H111" t="s">
        <v>444</v>
      </c>
      <c r="I111">
        <v>45704.306279395641</v>
      </c>
    </row>
    <row r="112" spans="1:9" x14ac:dyDescent="0.25">
      <c r="A112">
        <v>82560510</v>
      </c>
      <c r="B112" t="s">
        <v>7</v>
      </c>
      <c r="C112" t="s">
        <v>11</v>
      </c>
      <c r="D112">
        <v>10</v>
      </c>
      <c r="E112">
        <v>6950</v>
      </c>
      <c r="F112" s="17"/>
      <c r="G112" t="s">
        <v>111</v>
      </c>
      <c r="H112" t="s">
        <v>472</v>
      </c>
      <c r="I112">
        <v>45704.691966452068</v>
      </c>
    </row>
    <row r="113" spans="1:9" x14ac:dyDescent="0.25">
      <c r="A113">
        <v>66892042</v>
      </c>
      <c r="B113" t="s">
        <v>22</v>
      </c>
      <c r="C113" t="s">
        <v>78</v>
      </c>
      <c r="D113">
        <v>8</v>
      </c>
      <c r="E113">
        <v>5950</v>
      </c>
      <c r="F113" s="17"/>
      <c r="G113" t="s">
        <v>81</v>
      </c>
      <c r="H113" t="s">
        <v>325</v>
      </c>
      <c r="I113">
        <v>45704.867897372373</v>
      </c>
    </row>
    <row r="114" spans="1:9" x14ac:dyDescent="0.25">
      <c r="A114">
        <v>47491843</v>
      </c>
      <c r="B114" t="s">
        <v>39</v>
      </c>
      <c r="C114" t="s">
        <v>91</v>
      </c>
      <c r="D114">
        <v>7</v>
      </c>
      <c r="E114">
        <v>8000</v>
      </c>
      <c r="F114" s="17"/>
      <c r="G114" t="s">
        <v>136</v>
      </c>
      <c r="H114" t="s">
        <v>378</v>
      </c>
      <c r="I114">
        <v>45704.92799566812</v>
      </c>
    </row>
    <row r="115" spans="1:9" x14ac:dyDescent="0.25">
      <c r="A115">
        <v>78568565</v>
      </c>
      <c r="B115" t="s">
        <v>6</v>
      </c>
      <c r="C115" t="s">
        <v>67</v>
      </c>
      <c r="D115">
        <v>2</v>
      </c>
      <c r="E115">
        <v>2150</v>
      </c>
      <c r="F115" s="17"/>
      <c r="G115" t="s">
        <v>196</v>
      </c>
      <c r="H115" t="s">
        <v>436</v>
      </c>
      <c r="I115">
        <v>45704.944659040753</v>
      </c>
    </row>
    <row r="116" spans="1:9" x14ac:dyDescent="0.25">
      <c r="A116">
        <v>61457748</v>
      </c>
      <c r="B116" t="s">
        <v>38</v>
      </c>
      <c r="C116" t="s">
        <v>71</v>
      </c>
      <c r="D116">
        <v>8</v>
      </c>
      <c r="E116">
        <v>4600</v>
      </c>
      <c r="F116" s="17"/>
      <c r="G116" t="s">
        <v>103</v>
      </c>
      <c r="H116" t="s">
        <v>345</v>
      </c>
      <c r="I116">
        <v>45705.406434960583</v>
      </c>
    </row>
    <row r="117" spans="1:9" x14ac:dyDescent="0.25">
      <c r="A117">
        <v>34956852</v>
      </c>
      <c r="B117" t="s">
        <v>51</v>
      </c>
      <c r="C117" t="s">
        <v>78</v>
      </c>
      <c r="D117">
        <v>4</v>
      </c>
      <c r="E117">
        <v>6700</v>
      </c>
      <c r="F117" s="17"/>
      <c r="G117" t="s">
        <v>139</v>
      </c>
      <c r="H117" t="s">
        <v>381</v>
      </c>
      <c r="I117">
        <v>45705.460609987116</v>
      </c>
    </row>
    <row r="118" spans="1:9" x14ac:dyDescent="0.25">
      <c r="A118">
        <v>82560511</v>
      </c>
      <c r="B118" t="s">
        <v>7</v>
      </c>
      <c r="C118" t="s">
        <v>82</v>
      </c>
      <c r="D118">
        <v>1</v>
      </c>
      <c r="E118">
        <v>6950</v>
      </c>
      <c r="F118" s="17"/>
      <c r="G118" t="s">
        <v>198</v>
      </c>
      <c r="H118" t="s">
        <v>438</v>
      </c>
      <c r="I118">
        <v>45705.528636803661</v>
      </c>
    </row>
    <row r="119" spans="1:9" x14ac:dyDescent="0.25">
      <c r="A119">
        <v>23965949</v>
      </c>
      <c r="B119" t="s">
        <v>61</v>
      </c>
      <c r="C119" t="s">
        <v>10</v>
      </c>
      <c r="D119">
        <v>11</v>
      </c>
      <c r="E119">
        <v>7650</v>
      </c>
      <c r="F119" s="17"/>
      <c r="G119" t="s">
        <v>176</v>
      </c>
      <c r="H119" t="s">
        <v>416</v>
      </c>
      <c r="I119">
        <v>45705.647772021606</v>
      </c>
    </row>
    <row r="120" spans="1:9" x14ac:dyDescent="0.25">
      <c r="A120">
        <v>90914803</v>
      </c>
      <c r="B120" t="s">
        <v>34</v>
      </c>
      <c r="C120" t="s">
        <v>91</v>
      </c>
      <c r="D120">
        <v>5</v>
      </c>
      <c r="E120">
        <v>6450</v>
      </c>
      <c r="F120" s="17"/>
      <c r="G120" t="s">
        <v>211</v>
      </c>
      <c r="H120" t="s">
        <v>451</v>
      </c>
      <c r="I120">
        <v>45705.706296423545</v>
      </c>
    </row>
    <row r="121" spans="1:9" x14ac:dyDescent="0.25">
      <c r="A121">
        <v>97422822</v>
      </c>
      <c r="B121" t="s">
        <v>20</v>
      </c>
      <c r="C121" t="s">
        <v>78</v>
      </c>
      <c r="D121">
        <v>2</v>
      </c>
      <c r="E121">
        <v>3000</v>
      </c>
      <c r="F121" s="17"/>
      <c r="G121" t="s">
        <v>79</v>
      </c>
      <c r="H121" t="s">
        <v>323</v>
      </c>
      <c r="I121">
        <v>45705.709453132811</v>
      </c>
    </row>
    <row r="122" spans="1:9" x14ac:dyDescent="0.25">
      <c r="A122">
        <v>21970342</v>
      </c>
      <c r="B122" t="s">
        <v>57</v>
      </c>
      <c r="C122" t="s">
        <v>78</v>
      </c>
      <c r="D122">
        <v>5</v>
      </c>
      <c r="E122">
        <v>7500</v>
      </c>
      <c r="F122" s="17"/>
      <c r="G122" t="s">
        <v>177</v>
      </c>
      <c r="H122" t="s">
        <v>417</v>
      </c>
      <c r="I122">
        <v>45706.021232384563</v>
      </c>
    </row>
    <row r="123" spans="1:9" x14ac:dyDescent="0.25">
      <c r="A123">
        <v>43059005</v>
      </c>
      <c r="B123" t="s">
        <v>9</v>
      </c>
      <c r="C123" t="s">
        <v>67</v>
      </c>
      <c r="D123">
        <v>16</v>
      </c>
      <c r="E123">
        <v>6300</v>
      </c>
      <c r="F123" s="17"/>
      <c r="G123" t="s">
        <v>188</v>
      </c>
      <c r="H123" t="s">
        <v>428</v>
      </c>
      <c r="I123">
        <v>45706.059845357588</v>
      </c>
    </row>
    <row r="124" spans="1:9" x14ac:dyDescent="0.25">
      <c r="A124">
        <v>29679849</v>
      </c>
      <c r="B124" t="s">
        <v>59</v>
      </c>
      <c r="C124" t="s">
        <v>10</v>
      </c>
      <c r="D124">
        <v>2</v>
      </c>
      <c r="E124">
        <v>5350</v>
      </c>
      <c r="F124" s="17"/>
      <c r="G124" t="s">
        <v>195</v>
      </c>
      <c r="H124" t="s">
        <v>434</v>
      </c>
      <c r="I124">
        <v>45706.329600129706</v>
      </c>
    </row>
    <row r="125" spans="1:9" x14ac:dyDescent="0.25">
      <c r="A125">
        <v>77611629</v>
      </c>
      <c r="B125" t="s">
        <v>19</v>
      </c>
      <c r="C125" t="s">
        <v>10</v>
      </c>
      <c r="D125">
        <v>1</v>
      </c>
      <c r="E125">
        <v>5300</v>
      </c>
      <c r="F125" s="17"/>
      <c r="G125" t="s">
        <v>192</v>
      </c>
      <c r="H125" t="s">
        <v>431</v>
      </c>
      <c r="I125">
        <v>45706.490085987985</v>
      </c>
    </row>
    <row r="126" spans="1:9" x14ac:dyDescent="0.25">
      <c r="A126">
        <v>97422827</v>
      </c>
      <c r="B126" t="s">
        <v>20</v>
      </c>
      <c r="C126" t="s">
        <v>74</v>
      </c>
      <c r="D126">
        <v>4</v>
      </c>
      <c r="E126">
        <v>3000</v>
      </c>
      <c r="F126" s="17"/>
      <c r="G126" t="s">
        <v>193</v>
      </c>
      <c r="H126" t="s">
        <v>432</v>
      </c>
      <c r="I126">
        <v>45706.540564312141</v>
      </c>
    </row>
    <row r="127" spans="1:9" x14ac:dyDescent="0.25">
      <c r="A127">
        <v>62729853</v>
      </c>
      <c r="B127" t="s">
        <v>45</v>
      </c>
      <c r="C127" t="s">
        <v>91</v>
      </c>
      <c r="D127">
        <v>4</v>
      </c>
      <c r="E127">
        <v>5550</v>
      </c>
      <c r="F127" s="17"/>
      <c r="G127" t="s">
        <v>156</v>
      </c>
      <c r="H127" t="s">
        <v>397</v>
      </c>
      <c r="I127">
        <v>45706.581090705724</v>
      </c>
    </row>
    <row r="128" spans="1:9" x14ac:dyDescent="0.25">
      <c r="A128">
        <v>76945863</v>
      </c>
      <c r="B128" t="s">
        <v>15</v>
      </c>
      <c r="C128" t="s">
        <v>91</v>
      </c>
      <c r="D128">
        <v>2</v>
      </c>
      <c r="E128">
        <v>6600</v>
      </c>
      <c r="F128" s="17"/>
      <c r="G128" t="s">
        <v>213</v>
      </c>
      <c r="H128" t="s">
        <v>453</v>
      </c>
      <c r="I128">
        <v>45706.587850172051</v>
      </c>
    </row>
    <row r="129" spans="1:9" x14ac:dyDescent="0.25">
      <c r="A129">
        <v>49161201</v>
      </c>
      <c r="B129" t="s">
        <v>18</v>
      </c>
      <c r="C129" t="s">
        <v>82</v>
      </c>
      <c r="D129">
        <v>6</v>
      </c>
      <c r="E129">
        <v>4100</v>
      </c>
      <c r="F129" s="17"/>
      <c r="G129" t="s">
        <v>159</v>
      </c>
      <c r="H129" t="s">
        <v>400</v>
      </c>
      <c r="I129">
        <v>45706.701681278537</v>
      </c>
    </row>
    <row r="130" spans="1:9" x14ac:dyDescent="0.25">
      <c r="A130">
        <v>63640163</v>
      </c>
      <c r="B130" t="s">
        <v>35</v>
      </c>
      <c r="C130" t="s">
        <v>91</v>
      </c>
      <c r="D130">
        <v>17</v>
      </c>
      <c r="E130">
        <v>6950</v>
      </c>
      <c r="F130" s="17"/>
      <c r="G130" t="s">
        <v>218</v>
      </c>
      <c r="H130" t="s">
        <v>458</v>
      </c>
      <c r="I130">
        <v>45706.789414406609</v>
      </c>
    </row>
    <row r="131" spans="1:9" x14ac:dyDescent="0.25">
      <c r="A131">
        <v>81025199</v>
      </c>
      <c r="B131" t="s">
        <v>50</v>
      </c>
      <c r="C131" t="s">
        <v>10</v>
      </c>
      <c r="D131">
        <v>3</v>
      </c>
      <c r="E131">
        <v>8200</v>
      </c>
      <c r="F131" s="17"/>
      <c r="G131" t="s">
        <v>118</v>
      </c>
      <c r="H131" t="s">
        <v>360</v>
      </c>
      <c r="I131">
        <v>45707.237105411463</v>
      </c>
    </row>
    <row r="132" spans="1:9" x14ac:dyDescent="0.25">
      <c r="A132">
        <v>94620840</v>
      </c>
      <c r="B132" t="s">
        <v>66</v>
      </c>
      <c r="C132" t="s">
        <v>11</v>
      </c>
      <c r="D132">
        <v>14</v>
      </c>
      <c r="E132">
        <v>9000</v>
      </c>
      <c r="F132" s="17"/>
      <c r="G132" t="s">
        <v>136</v>
      </c>
      <c r="H132" t="s">
        <v>378</v>
      </c>
      <c r="I132">
        <v>45707.515046679378</v>
      </c>
    </row>
    <row r="133" spans="1:9" x14ac:dyDescent="0.25">
      <c r="A133">
        <v>72375454</v>
      </c>
      <c r="B133" t="s">
        <v>17</v>
      </c>
      <c r="C133" t="s">
        <v>69</v>
      </c>
      <c r="D133">
        <v>5</v>
      </c>
      <c r="E133">
        <v>9250</v>
      </c>
      <c r="F133" s="17"/>
      <c r="G133" t="s">
        <v>189</v>
      </c>
      <c r="H133" t="s">
        <v>429</v>
      </c>
      <c r="I133">
        <v>45707.833530952616</v>
      </c>
    </row>
    <row r="134" spans="1:9" x14ac:dyDescent="0.25">
      <c r="A134">
        <v>51729797</v>
      </c>
      <c r="B134" t="s">
        <v>56</v>
      </c>
      <c r="C134" t="s">
        <v>74</v>
      </c>
      <c r="D134">
        <v>2</v>
      </c>
      <c r="E134">
        <v>5500</v>
      </c>
      <c r="F134" s="17"/>
      <c r="G134" t="s">
        <v>172</v>
      </c>
      <c r="H134" t="s">
        <v>412</v>
      </c>
      <c r="I134">
        <v>45707.948652551655</v>
      </c>
    </row>
    <row r="135" spans="1:9" x14ac:dyDescent="0.25">
      <c r="A135">
        <v>76945861</v>
      </c>
      <c r="B135" t="s">
        <v>15</v>
      </c>
      <c r="C135" t="s">
        <v>82</v>
      </c>
      <c r="D135">
        <v>11</v>
      </c>
      <c r="E135">
        <v>6600</v>
      </c>
      <c r="F135" s="17"/>
      <c r="G135" t="s">
        <v>108</v>
      </c>
      <c r="H135" t="s">
        <v>350</v>
      </c>
      <c r="I135">
        <v>45708.049530820383</v>
      </c>
    </row>
    <row r="136" spans="1:9" x14ac:dyDescent="0.25">
      <c r="A136">
        <v>45881199</v>
      </c>
      <c r="B136" t="s">
        <v>21</v>
      </c>
      <c r="C136" t="s">
        <v>10</v>
      </c>
      <c r="D136">
        <v>1</v>
      </c>
      <c r="E136">
        <v>5150</v>
      </c>
      <c r="F136" s="17"/>
      <c r="G136" t="s">
        <v>106</v>
      </c>
      <c r="H136" t="s">
        <v>348</v>
      </c>
      <c r="I136">
        <v>45708.161453037974</v>
      </c>
    </row>
    <row r="137" spans="1:9" x14ac:dyDescent="0.25">
      <c r="A137">
        <v>21921487</v>
      </c>
      <c r="B137" t="s">
        <v>44</v>
      </c>
      <c r="C137" t="s">
        <v>74</v>
      </c>
      <c r="D137">
        <v>4</v>
      </c>
      <c r="E137">
        <v>5500</v>
      </c>
      <c r="F137" s="17"/>
      <c r="G137" t="s">
        <v>126</v>
      </c>
      <c r="H137" t="s">
        <v>368</v>
      </c>
      <c r="I137">
        <v>45708.194226407075</v>
      </c>
    </row>
    <row r="138" spans="1:9" x14ac:dyDescent="0.25">
      <c r="A138">
        <v>12680958</v>
      </c>
      <c r="B138" t="s">
        <v>25</v>
      </c>
      <c r="C138" t="s">
        <v>71</v>
      </c>
      <c r="D138">
        <v>4</v>
      </c>
      <c r="E138">
        <v>7100</v>
      </c>
      <c r="F138" s="17"/>
      <c r="G138" t="s">
        <v>85</v>
      </c>
      <c r="H138" t="s">
        <v>327</v>
      </c>
      <c r="I138">
        <v>45708.209784140163</v>
      </c>
    </row>
    <row r="139" spans="1:9" x14ac:dyDescent="0.25">
      <c r="A139">
        <v>30349191</v>
      </c>
      <c r="B139" t="s">
        <v>13</v>
      </c>
      <c r="C139" t="s">
        <v>82</v>
      </c>
      <c r="D139">
        <v>3</v>
      </c>
      <c r="E139">
        <v>6800</v>
      </c>
      <c r="F139" s="17"/>
      <c r="G139" t="s">
        <v>70</v>
      </c>
      <c r="H139" t="s">
        <v>468</v>
      </c>
      <c r="I139">
        <v>45708.45132996059</v>
      </c>
    </row>
    <row r="140" spans="1:9" x14ac:dyDescent="0.25">
      <c r="A140">
        <v>92635495</v>
      </c>
      <c r="B140" t="s">
        <v>12</v>
      </c>
      <c r="C140" t="s">
        <v>67</v>
      </c>
      <c r="D140">
        <v>2</v>
      </c>
      <c r="E140">
        <v>5600</v>
      </c>
      <c r="F140" s="17"/>
      <c r="G140" t="s">
        <v>68</v>
      </c>
      <c r="H140" t="s">
        <v>316</v>
      </c>
      <c r="I140">
        <v>45708.455794989677</v>
      </c>
    </row>
    <row r="141" spans="1:9" x14ac:dyDescent="0.25">
      <c r="A141">
        <v>21970348</v>
      </c>
      <c r="B141" t="s">
        <v>57</v>
      </c>
      <c r="C141" t="s">
        <v>71</v>
      </c>
      <c r="D141">
        <v>2</v>
      </c>
      <c r="E141">
        <v>7500</v>
      </c>
      <c r="F141" s="17"/>
      <c r="G141" t="s">
        <v>197</v>
      </c>
      <c r="H141" t="s">
        <v>437</v>
      </c>
      <c r="I141">
        <v>45708.574006069852</v>
      </c>
    </row>
    <row r="142" spans="1:9" x14ac:dyDescent="0.25">
      <c r="A142">
        <v>73417014</v>
      </c>
      <c r="B142" t="s">
        <v>14</v>
      </c>
      <c r="C142" t="s">
        <v>69</v>
      </c>
      <c r="D142">
        <v>17</v>
      </c>
      <c r="E142">
        <v>13750</v>
      </c>
      <c r="F142" s="17"/>
      <c r="G142" t="s">
        <v>215</v>
      </c>
      <c r="H142" t="s">
        <v>455</v>
      </c>
      <c r="I142">
        <v>45708.645690580168</v>
      </c>
    </row>
    <row r="143" spans="1:9" x14ac:dyDescent="0.25">
      <c r="A143">
        <v>28568944</v>
      </c>
      <c r="B143" t="s">
        <v>58</v>
      </c>
      <c r="C143" t="s">
        <v>69</v>
      </c>
      <c r="D143">
        <v>5</v>
      </c>
      <c r="E143">
        <v>2500</v>
      </c>
      <c r="F143" s="17"/>
      <c r="G143" t="s">
        <v>181</v>
      </c>
      <c r="H143" t="s">
        <v>421</v>
      </c>
      <c r="I143">
        <v>45708.656828930769</v>
      </c>
    </row>
    <row r="144" spans="1:9" x14ac:dyDescent="0.25">
      <c r="A144">
        <v>82560515</v>
      </c>
      <c r="B144" t="s">
        <v>7</v>
      </c>
      <c r="C144" t="s">
        <v>67</v>
      </c>
      <c r="D144">
        <v>4</v>
      </c>
      <c r="E144">
        <v>6950</v>
      </c>
      <c r="F144" s="17"/>
      <c r="G144" t="s">
        <v>208</v>
      </c>
      <c r="H144" t="s">
        <v>448</v>
      </c>
      <c r="I144">
        <v>45708.729312087155</v>
      </c>
    </row>
    <row r="145" spans="1:9" x14ac:dyDescent="0.25">
      <c r="A145">
        <v>73417015</v>
      </c>
      <c r="B145" t="s">
        <v>14</v>
      </c>
      <c r="C145" t="s">
        <v>67</v>
      </c>
      <c r="D145">
        <v>3</v>
      </c>
      <c r="E145">
        <v>13750</v>
      </c>
      <c r="F145" s="17"/>
      <c r="G145" t="s">
        <v>136</v>
      </c>
      <c r="H145" t="s">
        <v>378</v>
      </c>
      <c r="I145">
        <v>45708.815713960234</v>
      </c>
    </row>
    <row r="146" spans="1:9" x14ac:dyDescent="0.25">
      <c r="A146">
        <v>51729797</v>
      </c>
      <c r="B146" t="s">
        <v>56</v>
      </c>
      <c r="C146" t="s">
        <v>74</v>
      </c>
      <c r="D146">
        <v>1</v>
      </c>
      <c r="E146">
        <v>5500</v>
      </c>
      <c r="F146" s="17"/>
      <c r="G146" t="s">
        <v>172</v>
      </c>
      <c r="H146" t="s">
        <v>412</v>
      </c>
      <c r="I146">
        <v>45708.850441115232</v>
      </c>
    </row>
    <row r="147" spans="1:9" x14ac:dyDescent="0.25">
      <c r="A147">
        <v>42239629</v>
      </c>
      <c r="B147" t="s">
        <v>46</v>
      </c>
      <c r="C147" t="s">
        <v>10</v>
      </c>
      <c r="D147">
        <v>2</v>
      </c>
      <c r="E147">
        <v>7650</v>
      </c>
      <c r="F147" s="17"/>
      <c r="G147" t="s">
        <v>166</v>
      </c>
      <c r="H147" t="s">
        <v>406</v>
      </c>
      <c r="I147">
        <v>45708.962955274772</v>
      </c>
    </row>
    <row r="148" spans="1:9" x14ac:dyDescent="0.25">
      <c r="A148">
        <v>82560517</v>
      </c>
      <c r="B148" t="s">
        <v>7</v>
      </c>
      <c r="C148" t="s">
        <v>74</v>
      </c>
      <c r="D148">
        <v>5</v>
      </c>
      <c r="E148">
        <v>6950</v>
      </c>
      <c r="F148" s="17"/>
      <c r="G148" t="s">
        <v>208</v>
      </c>
      <c r="H148" t="s">
        <v>448</v>
      </c>
      <c r="I148">
        <v>45709.061010239049</v>
      </c>
    </row>
    <row r="149" spans="1:9" x14ac:dyDescent="0.25">
      <c r="A149">
        <v>88677690</v>
      </c>
      <c r="B149" t="s">
        <v>43</v>
      </c>
      <c r="C149" t="s">
        <v>11</v>
      </c>
      <c r="D149">
        <v>7</v>
      </c>
      <c r="E149">
        <v>6050</v>
      </c>
      <c r="F149" s="17"/>
      <c r="G149" t="s">
        <v>121</v>
      </c>
      <c r="H149" t="s">
        <v>363</v>
      </c>
      <c r="I149">
        <v>45709.12714115328</v>
      </c>
    </row>
    <row r="150" spans="1:9" x14ac:dyDescent="0.25">
      <c r="A150">
        <v>63640163</v>
      </c>
      <c r="B150" t="s">
        <v>35</v>
      </c>
      <c r="C150" t="s">
        <v>91</v>
      </c>
      <c r="D150">
        <v>1</v>
      </c>
      <c r="E150">
        <v>6950</v>
      </c>
      <c r="F150" s="17"/>
      <c r="G150" t="s">
        <v>222</v>
      </c>
      <c r="H150" t="s">
        <v>462</v>
      </c>
      <c r="I150">
        <v>45709.151091944368</v>
      </c>
    </row>
    <row r="151" spans="1:9" x14ac:dyDescent="0.25">
      <c r="A151">
        <v>63640166</v>
      </c>
      <c r="B151" t="s">
        <v>35</v>
      </c>
      <c r="C151" t="s">
        <v>83</v>
      </c>
      <c r="D151">
        <v>5</v>
      </c>
      <c r="E151">
        <v>6950</v>
      </c>
      <c r="F151" s="17"/>
      <c r="G151" t="s">
        <v>101</v>
      </c>
      <c r="H151" t="s">
        <v>343</v>
      </c>
      <c r="I151">
        <v>45709.279488853899</v>
      </c>
    </row>
    <row r="152" spans="1:9" x14ac:dyDescent="0.25">
      <c r="A152">
        <v>28697151</v>
      </c>
      <c r="B152" t="s">
        <v>36</v>
      </c>
      <c r="C152" t="s">
        <v>82</v>
      </c>
      <c r="D152">
        <v>2</v>
      </c>
      <c r="E152">
        <v>6100</v>
      </c>
      <c r="F152" s="17"/>
      <c r="G152" t="s">
        <v>143</v>
      </c>
      <c r="H152" t="s">
        <v>385</v>
      </c>
      <c r="I152">
        <v>45709.421673368517</v>
      </c>
    </row>
    <row r="153" spans="1:9" x14ac:dyDescent="0.25">
      <c r="A153">
        <v>52338818</v>
      </c>
      <c r="B153" t="s">
        <v>54</v>
      </c>
      <c r="C153" t="s">
        <v>71</v>
      </c>
      <c r="D153">
        <v>2</v>
      </c>
      <c r="E153">
        <v>4750</v>
      </c>
      <c r="F153" s="17"/>
      <c r="G153" t="s">
        <v>160</v>
      </c>
      <c r="H153" t="s">
        <v>401</v>
      </c>
      <c r="I153">
        <v>45709.57461011441</v>
      </c>
    </row>
    <row r="154" spans="1:9" x14ac:dyDescent="0.25">
      <c r="A154">
        <v>48372406</v>
      </c>
      <c r="B154" t="s">
        <v>60</v>
      </c>
      <c r="C154" t="s">
        <v>83</v>
      </c>
      <c r="D154">
        <v>7</v>
      </c>
      <c r="E154">
        <v>4100</v>
      </c>
      <c r="F154" s="17"/>
      <c r="G154" t="s">
        <v>223</v>
      </c>
      <c r="H154" t="s">
        <v>463</v>
      </c>
      <c r="I154">
        <v>45709.576769150284</v>
      </c>
    </row>
    <row r="155" spans="1:9" x14ac:dyDescent="0.25">
      <c r="A155">
        <v>42239629</v>
      </c>
      <c r="B155" t="s">
        <v>46</v>
      </c>
      <c r="C155" t="s">
        <v>10</v>
      </c>
      <c r="D155">
        <v>4</v>
      </c>
      <c r="E155">
        <v>7650</v>
      </c>
      <c r="F155" s="17"/>
      <c r="G155" t="s">
        <v>127</v>
      </c>
      <c r="H155" t="s">
        <v>369</v>
      </c>
      <c r="I155">
        <v>45709.749540196048</v>
      </c>
    </row>
    <row r="156" spans="1:9" x14ac:dyDescent="0.25">
      <c r="A156">
        <v>43059009</v>
      </c>
      <c r="B156" t="s">
        <v>9</v>
      </c>
      <c r="C156" t="s">
        <v>10</v>
      </c>
      <c r="D156">
        <v>3</v>
      </c>
      <c r="E156">
        <v>6300</v>
      </c>
      <c r="F156" s="17"/>
      <c r="G156" t="s">
        <v>151</v>
      </c>
      <c r="H156" t="s">
        <v>435</v>
      </c>
      <c r="I156">
        <v>45709.923057339358</v>
      </c>
    </row>
    <row r="157" spans="1:9" x14ac:dyDescent="0.25">
      <c r="A157">
        <v>42239620</v>
      </c>
      <c r="B157" t="s">
        <v>46</v>
      </c>
      <c r="C157" t="s">
        <v>11</v>
      </c>
      <c r="D157">
        <v>4</v>
      </c>
      <c r="E157">
        <v>7650</v>
      </c>
      <c r="F157" s="17"/>
      <c r="G157" t="s">
        <v>96</v>
      </c>
      <c r="H157" t="s">
        <v>338</v>
      </c>
      <c r="I157">
        <v>45710.178142517907</v>
      </c>
    </row>
    <row r="158" spans="1:9" x14ac:dyDescent="0.25">
      <c r="A158">
        <v>58622702</v>
      </c>
      <c r="B158" t="s">
        <v>24</v>
      </c>
      <c r="C158" t="s">
        <v>78</v>
      </c>
      <c r="D158">
        <v>3</v>
      </c>
      <c r="E158">
        <v>2300</v>
      </c>
      <c r="F158" s="17"/>
      <c r="G158" t="s">
        <v>169</v>
      </c>
      <c r="H158" t="s">
        <v>409</v>
      </c>
      <c r="I158">
        <v>45710.552504636864</v>
      </c>
    </row>
    <row r="159" spans="1:9" x14ac:dyDescent="0.25">
      <c r="A159">
        <v>43059009</v>
      </c>
      <c r="B159" t="s">
        <v>9</v>
      </c>
      <c r="C159" t="s">
        <v>10</v>
      </c>
      <c r="D159">
        <v>3</v>
      </c>
      <c r="E159">
        <v>6300</v>
      </c>
      <c r="F159" s="17"/>
      <c r="G159" t="s">
        <v>202</v>
      </c>
      <c r="H159" t="s">
        <v>442</v>
      </c>
      <c r="I159">
        <v>45710.588375504245</v>
      </c>
    </row>
    <row r="160" spans="1:9" x14ac:dyDescent="0.25">
      <c r="A160">
        <v>21970342</v>
      </c>
      <c r="B160" t="s">
        <v>57</v>
      </c>
      <c r="C160" t="s">
        <v>78</v>
      </c>
      <c r="D160">
        <v>4</v>
      </c>
      <c r="E160">
        <v>7500</v>
      </c>
      <c r="F160" s="17"/>
      <c r="G160" t="s">
        <v>161</v>
      </c>
      <c r="H160" t="s">
        <v>402</v>
      </c>
      <c r="I160">
        <v>45710.705302434209</v>
      </c>
    </row>
    <row r="161" spans="1:9" x14ac:dyDescent="0.25">
      <c r="A161">
        <v>79916453</v>
      </c>
      <c r="B161" t="s">
        <v>30</v>
      </c>
      <c r="C161" t="s">
        <v>91</v>
      </c>
      <c r="D161">
        <v>12</v>
      </c>
      <c r="E161">
        <v>4150</v>
      </c>
      <c r="F161" s="17"/>
      <c r="G161" t="s">
        <v>107</v>
      </c>
      <c r="H161" t="s">
        <v>349</v>
      </c>
      <c r="I161">
        <v>45710.854722177202</v>
      </c>
    </row>
    <row r="162" spans="1:9" x14ac:dyDescent="0.25">
      <c r="A162">
        <v>21916955</v>
      </c>
      <c r="B162" t="s">
        <v>47</v>
      </c>
      <c r="C162" t="s">
        <v>67</v>
      </c>
      <c r="D162">
        <v>1</v>
      </c>
      <c r="E162">
        <v>4600</v>
      </c>
      <c r="F162" s="17"/>
      <c r="G162" t="s">
        <v>131</v>
      </c>
      <c r="H162" t="s">
        <v>373</v>
      </c>
      <c r="I162">
        <v>45711.374498572033</v>
      </c>
    </row>
    <row r="163" spans="1:9" x14ac:dyDescent="0.25">
      <c r="A163">
        <v>29679846</v>
      </c>
      <c r="B163" t="s">
        <v>59</v>
      </c>
      <c r="C163" t="s">
        <v>83</v>
      </c>
      <c r="D163">
        <v>4</v>
      </c>
      <c r="E163">
        <v>5350</v>
      </c>
      <c r="F163" s="17"/>
      <c r="G163" t="s">
        <v>183</v>
      </c>
      <c r="H163" t="s">
        <v>423</v>
      </c>
      <c r="I163">
        <v>45711.509080309763</v>
      </c>
    </row>
    <row r="164" spans="1:9" x14ac:dyDescent="0.25">
      <c r="A164">
        <v>21970346</v>
      </c>
      <c r="B164" t="s">
        <v>57</v>
      </c>
      <c r="C164" t="s">
        <v>83</v>
      </c>
      <c r="D164">
        <v>4</v>
      </c>
      <c r="E164">
        <v>7500</v>
      </c>
      <c r="F164" s="17"/>
      <c r="G164" t="s">
        <v>161</v>
      </c>
      <c r="H164" t="s">
        <v>402</v>
      </c>
      <c r="I164">
        <v>45711.601167011242</v>
      </c>
    </row>
    <row r="165" spans="1:9" x14ac:dyDescent="0.25">
      <c r="A165">
        <v>43059008</v>
      </c>
      <c r="B165" t="s">
        <v>9</v>
      </c>
      <c r="C165" t="s">
        <v>71</v>
      </c>
      <c r="D165">
        <v>3</v>
      </c>
      <c r="E165">
        <v>6300</v>
      </c>
      <c r="F165" s="17"/>
      <c r="G165" t="s">
        <v>202</v>
      </c>
      <c r="H165" t="s">
        <v>442</v>
      </c>
      <c r="I165">
        <v>45711.618759325029</v>
      </c>
    </row>
    <row r="166" spans="1:9" x14ac:dyDescent="0.25">
      <c r="A166">
        <v>29030994</v>
      </c>
      <c r="B166" t="s">
        <v>8</v>
      </c>
      <c r="C166" t="s">
        <v>69</v>
      </c>
      <c r="D166">
        <v>2</v>
      </c>
      <c r="E166">
        <v>4000</v>
      </c>
      <c r="F166" s="17"/>
      <c r="G166" t="s">
        <v>201</v>
      </c>
      <c r="H166" t="s">
        <v>441</v>
      </c>
      <c r="I166">
        <v>45711.757198377447</v>
      </c>
    </row>
    <row r="167" spans="1:9" x14ac:dyDescent="0.25">
      <c r="A167">
        <v>12508412</v>
      </c>
      <c r="B167" t="s">
        <v>33</v>
      </c>
      <c r="C167" t="s">
        <v>78</v>
      </c>
      <c r="D167">
        <v>2</v>
      </c>
      <c r="E167">
        <v>4150</v>
      </c>
      <c r="F167" s="17"/>
      <c r="G167" t="s">
        <v>132</v>
      </c>
      <c r="H167" t="s">
        <v>374</v>
      </c>
      <c r="I167">
        <v>45712.169984426582</v>
      </c>
    </row>
    <row r="168" spans="1:9" x14ac:dyDescent="0.25">
      <c r="A168">
        <v>73417011</v>
      </c>
      <c r="B168" t="s">
        <v>14</v>
      </c>
      <c r="C168" t="s">
        <v>82</v>
      </c>
      <c r="D168">
        <v>5</v>
      </c>
      <c r="E168">
        <v>13750</v>
      </c>
      <c r="F168" s="17"/>
      <c r="G168" t="s">
        <v>136</v>
      </c>
      <c r="H168" t="s">
        <v>378</v>
      </c>
      <c r="I168">
        <v>45712.209747391309</v>
      </c>
    </row>
    <row r="169" spans="1:9" x14ac:dyDescent="0.25">
      <c r="A169">
        <v>12680959</v>
      </c>
      <c r="B169" t="s">
        <v>25</v>
      </c>
      <c r="C169" t="s">
        <v>10</v>
      </c>
      <c r="D169">
        <v>9</v>
      </c>
      <c r="E169">
        <v>7100</v>
      </c>
      <c r="F169" s="17"/>
      <c r="G169" t="s">
        <v>129</v>
      </c>
      <c r="H169" t="s">
        <v>371</v>
      </c>
      <c r="I169">
        <v>45712.490936122595</v>
      </c>
    </row>
    <row r="170" spans="1:9" x14ac:dyDescent="0.25">
      <c r="A170">
        <v>15901032</v>
      </c>
      <c r="B170" t="s">
        <v>27</v>
      </c>
      <c r="C170" t="s">
        <v>78</v>
      </c>
      <c r="D170">
        <v>16</v>
      </c>
      <c r="E170">
        <v>6650</v>
      </c>
      <c r="F170" s="17"/>
      <c r="G170" t="s">
        <v>216</v>
      </c>
      <c r="H170" t="s">
        <v>456</v>
      </c>
      <c r="I170">
        <v>45712.496943545324</v>
      </c>
    </row>
    <row r="171" spans="1:9" x14ac:dyDescent="0.25">
      <c r="A171">
        <v>20830268</v>
      </c>
      <c r="B171" t="s">
        <v>41</v>
      </c>
      <c r="C171" t="s">
        <v>71</v>
      </c>
      <c r="D171">
        <v>4</v>
      </c>
      <c r="E171">
        <v>8350</v>
      </c>
      <c r="F171" s="17"/>
      <c r="G171" t="s">
        <v>112</v>
      </c>
      <c r="H171" t="s">
        <v>354</v>
      </c>
      <c r="I171">
        <v>45712.596251820854</v>
      </c>
    </row>
    <row r="172" spans="1:9" x14ac:dyDescent="0.25">
      <c r="A172">
        <v>28697158</v>
      </c>
      <c r="B172" t="s">
        <v>36</v>
      </c>
      <c r="C172" t="s">
        <v>71</v>
      </c>
      <c r="D172">
        <v>2</v>
      </c>
      <c r="E172">
        <v>6100</v>
      </c>
      <c r="F172" s="17"/>
      <c r="G172" t="s">
        <v>165</v>
      </c>
      <c r="H172" t="s">
        <v>405</v>
      </c>
      <c r="I172">
        <v>45712.635005174263</v>
      </c>
    </row>
    <row r="173" spans="1:9" x14ac:dyDescent="0.25">
      <c r="A173">
        <v>63640163</v>
      </c>
      <c r="B173" t="s">
        <v>35</v>
      </c>
      <c r="C173" t="s">
        <v>91</v>
      </c>
      <c r="D173">
        <v>7</v>
      </c>
      <c r="E173">
        <v>6950</v>
      </c>
      <c r="F173" s="17"/>
      <c r="G173" t="s">
        <v>114</v>
      </c>
      <c r="H173" t="s">
        <v>356</v>
      </c>
      <c r="I173">
        <v>45712.694181391867</v>
      </c>
    </row>
    <row r="174" spans="1:9" x14ac:dyDescent="0.25">
      <c r="A174">
        <v>77780305</v>
      </c>
      <c r="B174" t="s">
        <v>62</v>
      </c>
      <c r="C174" t="s">
        <v>67</v>
      </c>
      <c r="D174">
        <v>5</v>
      </c>
      <c r="E174">
        <v>7100</v>
      </c>
      <c r="F174" s="17"/>
      <c r="G174" t="s">
        <v>185</v>
      </c>
      <c r="H174" t="s">
        <v>425</v>
      </c>
      <c r="I174">
        <v>45712.746479075089</v>
      </c>
    </row>
    <row r="175" spans="1:9" x14ac:dyDescent="0.25">
      <c r="A175">
        <v>47491841</v>
      </c>
      <c r="B175" t="s">
        <v>39</v>
      </c>
      <c r="C175" t="s">
        <v>82</v>
      </c>
      <c r="D175">
        <v>2</v>
      </c>
      <c r="E175">
        <v>8000</v>
      </c>
      <c r="F175" s="17"/>
      <c r="G175" t="s">
        <v>134</v>
      </c>
      <c r="H175" t="s">
        <v>376</v>
      </c>
      <c r="I175">
        <v>45712.986668783036</v>
      </c>
    </row>
    <row r="176" spans="1:9" x14ac:dyDescent="0.25">
      <c r="A176">
        <v>40315605</v>
      </c>
      <c r="B176" t="s">
        <v>52</v>
      </c>
      <c r="C176" t="s">
        <v>67</v>
      </c>
      <c r="D176">
        <v>9</v>
      </c>
      <c r="E176">
        <v>6850</v>
      </c>
      <c r="F176" s="17"/>
      <c r="G176" t="s">
        <v>141</v>
      </c>
      <c r="H176" t="s">
        <v>383</v>
      </c>
      <c r="I176">
        <v>45713.062990815088</v>
      </c>
    </row>
    <row r="177" spans="1:9" x14ac:dyDescent="0.25">
      <c r="A177">
        <v>63449144</v>
      </c>
      <c r="B177" t="s">
        <v>26</v>
      </c>
      <c r="C177" t="s">
        <v>69</v>
      </c>
      <c r="D177">
        <v>4</v>
      </c>
      <c r="E177">
        <v>2800</v>
      </c>
      <c r="F177" s="17"/>
      <c r="G177" t="s">
        <v>180</v>
      </c>
      <c r="H177" t="s">
        <v>420</v>
      </c>
      <c r="I177">
        <v>45713.130102216004</v>
      </c>
    </row>
    <row r="178" spans="1:9" x14ac:dyDescent="0.25">
      <c r="A178">
        <v>79916458</v>
      </c>
      <c r="B178" t="s">
        <v>30</v>
      </c>
      <c r="C178" t="s">
        <v>71</v>
      </c>
      <c r="D178">
        <v>10</v>
      </c>
      <c r="E178">
        <v>4150</v>
      </c>
      <c r="F178" s="17"/>
      <c r="G178" t="s">
        <v>154</v>
      </c>
      <c r="H178" t="s">
        <v>475</v>
      </c>
      <c r="I178">
        <v>45713.131295627885</v>
      </c>
    </row>
    <row r="179" spans="1:9" x14ac:dyDescent="0.25">
      <c r="A179">
        <v>42239624</v>
      </c>
      <c r="B179" t="s">
        <v>46</v>
      </c>
      <c r="C179" t="s">
        <v>69</v>
      </c>
      <c r="D179">
        <v>2</v>
      </c>
      <c r="E179">
        <v>7650</v>
      </c>
      <c r="F179" s="17"/>
      <c r="G179" t="s">
        <v>167</v>
      </c>
      <c r="H179" t="s">
        <v>407</v>
      </c>
      <c r="I179">
        <v>45713.372506900181</v>
      </c>
    </row>
    <row r="180" spans="1:9" x14ac:dyDescent="0.25">
      <c r="A180">
        <v>20830267</v>
      </c>
      <c r="B180" t="s">
        <v>41</v>
      </c>
      <c r="C180" t="s">
        <v>74</v>
      </c>
      <c r="D180">
        <v>6</v>
      </c>
      <c r="E180">
        <v>8350</v>
      </c>
      <c r="F180" s="17"/>
      <c r="G180" t="s">
        <v>122</v>
      </c>
      <c r="H180" t="s">
        <v>364</v>
      </c>
      <c r="I180">
        <v>45713.43007041682</v>
      </c>
    </row>
    <row r="181" spans="1:9" x14ac:dyDescent="0.25">
      <c r="A181">
        <v>56011971</v>
      </c>
      <c r="B181" t="s">
        <v>23</v>
      </c>
      <c r="C181" t="s">
        <v>82</v>
      </c>
      <c r="D181">
        <v>4</v>
      </c>
      <c r="E181">
        <v>3350</v>
      </c>
      <c r="F181" s="17"/>
      <c r="G181" t="s">
        <v>123</v>
      </c>
      <c r="H181" t="s">
        <v>365</v>
      </c>
      <c r="I181">
        <v>45713.552187039706</v>
      </c>
    </row>
    <row r="182" spans="1:9" x14ac:dyDescent="0.25">
      <c r="A182">
        <v>82560512</v>
      </c>
      <c r="B182" t="s">
        <v>7</v>
      </c>
      <c r="C182" t="s">
        <v>78</v>
      </c>
      <c r="D182">
        <v>2</v>
      </c>
      <c r="E182">
        <v>6950</v>
      </c>
      <c r="F182" s="17"/>
      <c r="G182" t="s">
        <v>208</v>
      </c>
      <c r="H182" t="s">
        <v>448</v>
      </c>
      <c r="I182">
        <v>45713.678625623528</v>
      </c>
    </row>
    <row r="183" spans="1:9" x14ac:dyDescent="0.25">
      <c r="A183">
        <v>61457746</v>
      </c>
      <c r="B183" t="s">
        <v>38</v>
      </c>
      <c r="C183" t="s">
        <v>83</v>
      </c>
      <c r="D183">
        <v>7</v>
      </c>
      <c r="E183">
        <v>4600</v>
      </c>
      <c r="F183" s="17"/>
      <c r="G183" t="s">
        <v>140</v>
      </c>
      <c r="H183" t="s">
        <v>382</v>
      </c>
      <c r="I183">
        <v>45713.720271224287</v>
      </c>
    </row>
    <row r="184" spans="1:9" x14ac:dyDescent="0.25">
      <c r="A184">
        <v>14886061</v>
      </c>
      <c r="B184" t="s">
        <v>28</v>
      </c>
      <c r="C184" t="s">
        <v>82</v>
      </c>
      <c r="D184">
        <v>5</v>
      </c>
      <c r="E184">
        <v>5500</v>
      </c>
      <c r="F184" s="17"/>
      <c r="G184" t="s">
        <v>148</v>
      </c>
      <c r="H184" t="s">
        <v>390</v>
      </c>
      <c r="I184">
        <v>45713.729617204575</v>
      </c>
    </row>
    <row r="185" spans="1:9" x14ac:dyDescent="0.25">
      <c r="A185">
        <v>12508414</v>
      </c>
      <c r="B185" t="s">
        <v>33</v>
      </c>
      <c r="C185" t="s">
        <v>69</v>
      </c>
      <c r="D185">
        <v>1</v>
      </c>
      <c r="E185">
        <v>4150</v>
      </c>
      <c r="F185" s="17"/>
      <c r="G185" t="s">
        <v>221</v>
      </c>
      <c r="H185" t="s">
        <v>461</v>
      </c>
      <c r="I185">
        <v>45714.038812917104</v>
      </c>
    </row>
    <row r="186" spans="1:9" x14ac:dyDescent="0.25">
      <c r="A186">
        <v>15901032</v>
      </c>
      <c r="B186" t="s">
        <v>27</v>
      </c>
      <c r="C186" t="s">
        <v>78</v>
      </c>
      <c r="D186">
        <v>2</v>
      </c>
      <c r="E186">
        <v>6650</v>
      </c>
      <c r="F186" s="17"/>
      <c r="G186" t="s">
        <v>88</v>
      </c>
      <c r="H186" t="s">
        <v>330</v>
      </c>
      <c r="I186">
        <v>45714.157293766773</v>
      </c>
    </row>
    <row r="187" spans="1:9" x14ac:dyDescent="0.25">
      <c r="A187">
        <v>63641431</v>
      </c>
      <c r="B187" t="s">
        <v>40</v>
      </c>
      <c r="C187" t="s">
        <v>82</v>
      </c>
      <c r="D187">
        <v>2</v>
      </c>
      <c r="E187">
        <v>2750</v>
      </c>
      <c r="F187" s="17"/>
      <c r="G187" t="s">
        <v>110</v>
      </c>
      <c r="H187" t="s">
        <v>352</v>
      </c>
      <c r="I187">
        <v>45714.169495573362</v>
      </c>
    </row>
    <row r="188" spans="1:9" x14ac:dyDescent="0.25">
      <c r="A188">
        <v>62729854</v>
      </c>
      <c r="B188" t="s">
        <v>45</v>
      </c>
      <c r="C188" t="s">
        <v>69</v>
      </c>
      <c r="D188">
        <v>4</v>
      </c>
      <c r="E188">
        <v>5550</v>
      </c>
      <c r="F188" s="17"/>
      <c r="G188" t="s">
        <v>125</v>
      </c>
      <c r="H188" t="s">
        <v>367</v>
      </c>
      <c r="I188">
        <v>45714.292753991518</v>
      </c>
    </row>
    <row r="189" spans="1:9" x14ac:dyDescent="0.25">
      <c r="A189">
        <v>29030997</v>
      </c>
      <c r="B189" t="s">
        <v>8</v>
      </c>
      <c r="C189" t="s">
        <v>74</v>
      </c>
      <c r="D189">
        <v>6</v>
      </c>
      <c r="E189">
        <v>4000</v>
      </c>
      <c r="F189" s="17"/>
      <c r="G189" t="s">
        <v>200</v>
      </c>
      <c r="H189" t="s">
        <v>440</v>
      </c>
      <c r="I189">
        <v>45714.407469041027</v>
      </c>
    </row>
    <row r="190" spans="1:9" x14ac:dyDescent="0.25">
      <c r="A190">
        <v>63449140</v>
      </c>
      <c r="B190" t="s">
        <v>26</v>
      </c>
      <c r="C190" t="s">
        <v>11</v>
      </c>
      <c r="D190">
        <v>3</v>
      </c>
      <c r="E190">
        <v>2800</v>
      </c>
      <c r="F190" s="17"/>
      <c r="G190" t="s">
        <v>130</v>
      </c>
      <c r="H190" t="s">
        <v>372</v>
      </c>
      <c r="I190">
        <v>45714.779338599386</v>
      </c>
    </row>
    <row r="191" spans="1:9" x14ac:dyDescent="0.25">
      <c r="A191">
        <v>88677692</v>
      </c>
      <c r="B191" t="s">
        <v>43</v>
      </c>
      <c r="C191" t="s">
        <v>78</v>
      </c>
      <c r="D191">
        <v>4</v>
      </c>
      <c r="E191">
        <v>6050</v>
      </c>
      <c r="F191" s="17"/>
      <c r="G191" t="s">
        <v>118</v>
      </c>
      <c r="H191" t="s">
        <v>360</v>
      </c>
      <c r="I191">
        <v>45715.393339219889</v>
      </c>
    </row>
    <row r="192" spans="1:9" x14ac:dyDescent="0.25">
      <c r="A192">
        <v>77611622</v>
      </c>
      <c r="B192" t="s">
        <v>19</v>
      </c>
      <c r="C192" t="s">
        <v>78</v>
      </c>
      <c r="D192">
        <v>3</v>
      </c>
      <c r="E192">
        <v>5300</v>
      </c>
      <c r="F192" s="17"/>
      <c r="G192" t="s">
        <v>77</v>
      </c>
      <c r="H192" t="s">
        <v>322</v>
      </c>
      <c r="I192">
        <v>45715.499204127445</v>
      </c>
    </row>
    <row r="193" spans="1:9" x14ac:dyDescent="0.25">
      <c r="A193">
        <v>80379491</v>
      </c>
      <c r="B193" t="s">
        <v>64</v>
      </c>
      <c r="C193" t="s">
        <v>82</v>
      </c>
      <c r="D193">
        <v>1</v>
      </c>
      <c r="E193">
        <v>5450</v>
      </c>
      <c r="F193" s="17"/>
      <c r="G193" t="s">
        <v>203</v>
      </c>
      <c r="H193" t="s">
        <v>443</v>
      </c>
      <c r="I193">
        <v>45715.508733503753</v>
      </c>
    </row>
    <row r="194" spans="1:9" x14ac:dyDescent="0.25">
      <c r="A194">
        <v>76945861</v>
      </c>
      <c r="B194" t="s">
        <v>15</v>
      </c>
      <c r="C194" t="s">
        <v>82</v>
      </c>
      <c r="D194">
        <v>5</v>
      </c>
      <c r="E194">
        <v>6600</v>
      </c>
      <c r="F194" s="17"/>
      <c r="G194" t="s">
        <v>213</v>
      </c>
      <c r="H194" t="s">
        <v>474</v>
      </c>
      <c r="I194">
        <v>45715.868033086794</v>
      </c>
    </row>
    <row r="195" spans="1:9" x14ac:dyDescent="0.25">
      <c r="A195">
        <v>12508417</v>
      </c>
      <c r="B195" t="s">
        <v>33</v>
      </c>
      <c r="C195" t="s">
        <v>74</v>
      </c>
      <c r="D195">
        <v>4</v>
      </c>
      <c r="E195">
        <v>4150</v>
      </c>
      <c r="F195" s="17"/>
      <c r="G195" t="s">
        <v>221</v>
      </c>
      <c r="H195" t="s">
        <v>461</v>
      </c>
      <c r="I195">
        <v>45715.93450583185</v>
      </c>
    </row>
    <row r="196" spans="1:9" x14ac:dyDescent="0.25">
      <c r="A196">
        <v>21916956</v>
      </c>
      <c r="B196" t="s">
        <v>47</v>
      </c>
      <c r="C196" t="s">
        <v>83</v>
      </c>
      <c r="D196">
        <v>5</v>
      </c>
      <c r="E196">
        <v>4600</v>
      </c>
      <c r="F196" s="17"/>
      <c r="G196" t="s">
        <v>155</v>
      </c>
      <c r="H196" t="s">
        <v>396</v>
      </c>
      <c r="I196">
        <v>45716.018319554089</v>
      </c>
    </row>
    <row r="197" spans="1:9" x14ac:dyDescent="0.25">
      <c r="A197">
        <v>63641434</v>
      </c>
      <c r="B197" t="s">
        <v>40</v>
      </c>
      <c r="C197" t="s">
        <v>69</v>
      </c>
      <c r="D197">
        <v>11</v>
      </c>
      <c r="E197">
        <v>2750</v>
      </c>
      <c r="F197" s="17"/>
      <c r="G197" t="s">
        <v>168</v>
      </c>
      <c r="H197" t="s">
        <v>408</v>
      </c>
      <c r="I197">
        <v>45716.093498769122</v>
      </c>
    </row>
    <row r="198" spans="1:9" x14ac:dyDescent="0.25">
      <c r="A198">
        <v>97422827</v>
      </c>
      <c r="B198" t="s">
        <v>20</v>
      </c>
      <c r="C198" t="s">
        <v>74</v>
      </c>
      <c r="D198">
        <v>1</v>
      </c>
      <c r="E198">
        <v>3000</v>
      </c>
      <c r="F198" s="17"/>
      <c r="G198" t="s">
        <v>164</v>
      </c>
      <c r="H198" t="s">
        <v>332</v>
      </c>
      <c r="I198">
        <v>45716.330472859059</v>
      </c>
    </row>
    <row r="199" spans="1:9" x14ac:dyDescent="0.25">
      <c r="A199">
        <v>29679846</v>
      </c>
      <c r="B199" t="s">
        <v>59</v>
      </c>
      <c r="C199" t="s">
        <v>83</v>
      </c>
      <c r="D199">
        <v>18</v>
      </c>
      <c r="E199">
        <v>5350</v>
      </c>
      <c r="F199" s="17"/>
      <c r="G199" t="s">
        <v>219</v>
      </c>
      <c r="H199" t="s">
        <v>459</v>
      </c>
      <c r="I199">
        <v>45716.65468955777</v>
      </c>
    </row>
    <row r="200" spans="1:9" x14ac:dyDescent="0.25">
      <c r="A200">
        <v>97422822</v>
      </c>
      <c r="B200" t="s">
        <v>20</v>
      </c>
      <c r="C200" t="s">
        <v>78</v>
      </c>
      <c r="D200">
        <v>12</v>
      </c>
      <c r="E200">
        <v>3000</v>
      </c>
      <c r="F200" s="17"/>
      <c r="G200" t="s">
        <v>194</v>
      </c>
      <c r="H200" t="s">
        <v>433</v>
      </c>
      <c r="I200">
        <v>45716.773287033808</v>
      </c>
    </row>
  </sheetData>
  <mergeCells count="1">
    <mergeCell ref="L9:M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C1DAF-455A-4832-9AA6-1FF91D4C5659}">
  <dimension ref="A1:H100"/>
  <sheetViews>
    <sheetView workbookViewId="0"/>
  </sheetViews>
  <sheetFormatPr defaultRowHeight="15" x14ac:dyDescent="0.25"/>
  <sheetData>
    <row r="1" spans="1:8" x14ac:dyDescent="0.25">
      <c r="A1" t="s">
        <v>476</v>
      </c>
      <c r="B1" t="s">
        <v>0</v>
      </c>
      <c r="C1" t="s">
        <v>315</v>
      </c>
      <c r="D1" t="s">
        <v>477</v>
      </c>
      <c r="E1" t="s">
        <v>478</v>
      </c>
      <c r="F1" t="s">
        <v>479</v>
      </c>
      <c r="G1" t="s">
        <v>5</v>
      </c>
      <c r="H1" t="s">
        <v>480</v>
      </c>
    </row>
    <row r="2" spans="1:8" x14ac:dyDescent="0.25">
      <c r="A2">
        <v>45689.076860952351</v>
      </c>
      <c r="B2">
        <v>58622702</v>
      </c>
      <c r="C2" s="17"/>
      <c r="D2" t="s">
        <v>229</v>
      </c>
      <c r="E2">
        <v>1</v>
      </c>
      <c r="F2" t="s">
        <v>264</v>
      </c>
      <c r="G2" s="17"/>
      <c r="H2" s="17"/>
    </row>
    <row r="3" spans="1:8" x14ac:dyDescent="0.25">
      <c r="A3">
        <v>45689.090104434923</v>
      </c>
      <c r="B3">
        <v>14886061</v>
      </c>
      <c r="C3" s="17"/>
      <c r="D3" t="s">
        <v>229</v>
      </c>
      <c r="E3">
        <v>5</v>
      </c>
      <c r="F3" t="s">
        <v>314</v>
      </c>
      <c r="G3" s="17"/>
      <c r="H3" s="17"/>
    </row>
    <row r="4" spans="1:8" x14ac:dyDescent="0.25">
      <c r="A4">
        <v>45689.586585836827</v>
      </c>
      <c r="B4">
        <v>66892043</v>
      </c>
      <c r="C4" s="17"/>
      <c r="D4" t="s">
        <v>226</v>
      </c>
      <c r="E4">
        <v>7</v>
      </c>
      <c r="F4" t="s">
        <v>231</v>
      </c>
      <c r="G4" s="17"/>
      <c r="H4" s="17"/>
    </row>
    <row r="5" spans="1:8" x14ac:dyDescent="0.25">
      <c r="A5">
        <v>45689.966136229727</v>
      </c>
      <c r="B5">
        <v>76945861</v>
      </c>
      <c r="C5" s="17"/>
      <c r="D5" t="s">
        <v>226</v>
      </c>
      <c r="E5">
        <v>4</v>
      </c>
      <c r="F5" t="s">
        <v>236</v>
      </c>
      <c r="G5" s="17"/>
      <c r="H5" s="17"/>
    </row>
    <row r="6" spans="1:8" x14ac:dyDescent="0.25">
      <c r="A6">
        <v>45690.557313919155</v>
      </c>
      <c r="B6">
        <v>48372406</v>
      </c>
      <c r="C6" s="17"/>
      <c r="D6" t="s">
        <v>229</v>
      </c>
      <c r="E6">
        <v>5</v>
      </c>
      <c r="F6" t="s">
        <v>249</v>
      </c>
      <c r="G6" s="17"/>
      <c r="H6" s="17"/>
    </row>
    <row r="7" spans="1:8" x14ac:dyDescent="0.25">
      <c r="A7">
        <v>45690.696766214038</v>
      </c>
      <c r="B7">
        <v>97422827</v>
      </c>
      <c r="C7" s="17"/>
      <c r="D7" t="s">
        <v>229</v>
      </c>
      <c r="E7">
        <v>2</v>
      </c>
      <c r="F7" t="s">
        <v>247</v>
      </c>
      <c r="G7" s="17"/>
      <c r="H7" s="17"/>
    </row>
    <row r="8" spans="1:8" x14ac:dyDescent="0.25">
      <c r="A8">
        <v>45690.919712054456</v>
      </c>
      <c r="B8">
        <v>43059009</v>
      </c>
      <c r="C8" s="17"/>
      <c r="D8" t="s">
        <v>229</v>
      </c>
      <c r="E8">
        <v>4</v>
      </c>
      <c r="F8" t="s">
        <v>257</v>
      </c>
      <c r="G8" s="17"/>
      <c r="H8" s="17"/>
    </row>
    <row r="9" spans="1:8" x14ac:dyDescent="0.25">
      <c r="A9">
        <v>45691.567855837158</v>
      </c>
      <c r="B9">
        <v>62729859</v>
      </c>
      <c r="C9" s="17"/>
      <c r="D9" t="s">
        <v>229</v>
      </c>
      <c r="E9">
        <v>1</v>
      </c>
      <c r="F9" t="s">
        <v>239</v>
      </c>
      <c r="G9" s="17"/>
      <c r="H9" s="17"/>
    </row>
    <row r="10" spans="1:8" x14ac:dyDescent="0.25">
      <c r="A10">
        <v>45691.584208455337</v>
      </c>
      <c r="B10">
        <v>73417010</v>
      </c>
      <c r="C10" s="17"/>
      <c r="D10" t="s">
        <v>229</v>
      </c>
      <c r="E10">
        <v>1</v>
      </c>
      <c r="F10" t="s">
        <v>297</v>
      </c>
      <c r="G10" s="17"/>
      <c r="H10" s="17"/>
    </row>
    <row r="11" spans="1:8" x14ac:dyDescent="0.25">
      <c r="A11">
        <v>45691.663516498491</v>
      </c>
      <c r="B11">
        <v>43059005</v>
      </c>
      <c r="C11" s="17"/>
      <c r="D11" t="s">
        <v>229</v>
      </c>
      <c r="E11">
        <v>3</v>
      </c>
      <c r="F11" t="s">
        <v>241</v>
      </c>
      <c r="G11" s="17"/>
      <c r="H11" s="17"/>
    </row>
    <row r="12" spans="1:8" x14ac:dyDescent="0.25">
      <c r="A12">
        <v>45692.041678276779</v>
      </c>
      <c r="B12">
        <v>90914803</v>
      </c>
      <c r="C12" s="17"/>
      <c r="D12" t="s">
        <v>229</v>
      </c>
      <c r="E12">
        <v>1</v>
      </c>
      <c r="F12" t="s">
        <v>283</v>
      </c>
      <c r="G12" s="17"/>
      <c r="H12" s="17"/>
    </row>
    <row r="13" spans="1:8" x14ac:dyDescent="0.25">
      <c r="A13">
        <v>45692.737630366821</v>
      </c>
      <c r="B13">
        <v>79916453</v>
      </c>
      <c r="C13" s="17"/>
      <c r="D13" t="s">
        <v>226</v>
      </c>
      <c r="E13">
        <v>1</v>
      </c>
      <c r="F13" t="s">
        <v>79</v>
      </c>
      <c r="G13" s="17"/>
      <c r="H13" s="17"/>
    </row>
    <row r="14" spans="1:8" x14ac:dyDescent="0.25">
      <c r="A14">
        <v>45693.43172661696</v>
      </c>
      <c r="B14">
        <v>63641431</v>
      </c>
      <c r="C14" s="17"/>
      <c r="D14" t="s">
        <v>229</v>
      </c>
      <c r="E14">
        <v>9</v>
      </c>
      <c r="F14" t="s">
        <v>114</v>
      </c>
      <c r="G14" s="17"/>
      <c r="H14" s="17"/>
    </row>
    <row r="15" spans="1:8" x14ac:dyDescent="0.25">
      <c r="A15">
        <v>45693.839187288686</v>
      </c>
      <c r="B15">
        <v>97818762</v>
      </c>
      <c r="C15" s="17"/>
      <c r="D15" t="s">
        <v>226</v>
      </c>
      <c r="E15">
        <v>2</v>
      </c>
      <c r="F15" t="s">
        <v>230</v>
      </c>
      <c r="G15" s="17"/>
      <c r="H15" s="17"/>
    </row>
    <row r="16" spans="1:8" x14ac:dyDescent="0.25">
      <c r="A16">
        <v>45694.478201134349</v>
      </c>
      <c r="B16">
        <v>58622702</v>
      </c>
      <c r="C16" s="17"/>
      <c r="D16" t="s">
        <v>229</v>
      </c>
      <c r="E16">
        <v>2</v>
      </c>
      <c r="F16" t="s">
        <v>276</v>
      </c>
      <c r="G16" s="17"/>
      <c r="H16" s="17"/>
    </row>
    <row r="17" spans="1:8" x14ac:dyDescent="0.25">
      <c r="A17">
        <v>45694.583439419352</v>
      </c>
      <c r="B17">
        <v>61457744</v>
      </c>
      <c r="C17" s="17"/>
      <c r="D17" t="s">
        <v>229</v>
      </c>
      <c r="E17">
        <v>4</v>
      </c>
      <c r="F17" t="s">
        <v>309</v>
      </c>
      <c r="G17" s="17"/>
      <c r="H17" s="17"/>
    </row>
    <row r="18" spans="1:8" x14ac:dyDescent="0.25">
      <c r="A18">
        <v>45694.632139610163</v>
      </c>
      <c r="B18">
        <v>28697151</v>
      </c>
      <c r="C18" s="17"/>
      <c r="D18" t="s">
        <v>226</v>
      </c>
      <c r="E18">
        <v>2</v>
      </c>
      <c r="F18" t="s">
        <v>227</v>
      </c>
      <c r="G18" s="17"/>
      <c r="H18" s="17"/>
    </row>
    <row r="19" spans="1:8" x14ac:dyDescent="0.25">
      <c r="A19">
        <v>45694.704129236656</v>
      </c>
      <c r="B19">
        <v>90914806</v>
      </c>
      <c r="C19" s="17"/>
      <c r="D19" t="s">
        <v>229</v>
      </c>
      <c r="E19">
        <v>3</v>
      </c>
      <c r="F19" t="s">
        <v>270</v>
      </c>
      <c r="G19" s="17"/>
      <c r="H19" s="17"/>
    </row>
    <row r="20" spans="1:8" x14ac:dyDescent="0.25">
      <c r="A20">
        <v>45694.722520276322</v>
      </c>
      <c r="B20">
        <v>66892045</v>
      </c>
      <c r="C20" s="17"/>
      <c r="D20" t="s">
        <v>229</v>
      </c>
      <c r="E20">
        <v>5</v>
      </c>
      <c r="F20" t="s">
        <v>261</v>
      </c>
      <c r="G20" s="17"/>
      <c r="H20" s="17"/>
    </row>
    <row r="21" spans="1:8" x14ac:dyDescent="0.25">
      <c r="A21">
        <v>45694.899828922258</v>
      </c>
      <c r="B21">
        <v>42239620</v>
      </c>
      <c r="C21" s="17"/>
      <c r="D21" t="s">
        <v>229</v>
      </c>
      <c r="E21">
        <v>3</v>
      </c>
      <c r="F21" t="s">
        <v>277</v>
      </c>
      <c r="G21" s="17"/>
      <c r="H21" s="17"/>
    </row>
    <row r="22" spans="1:8" x14ac:dyDescent="0.25">
      <c r="A22">
        <v>45694.922282806328</v>
      </c>
      <c r="B22">
        <v>63449141</v>
      </c>
      <c r="C22" s="17"/>
      <c r="D22" t="s">
        <v>229</v>
      </c>
      <c r="E22">
        <v>3</v>
      </c>
      <c r="F22" t="s">
        <v>308</v>
      </c>
      <c r="G22" s="17"/>
      <c r="H22" s="17"/>
    </row>
    <row r="23" spans="1:8" x14ac:dyDescent="0.25">
      <c r="A23">
        <v>45695.416109166872</v>
      </c>
      <c r="B23">
        <v>61457746</v>
      </c>
      <c r="C23" s="17"/>
      <c r="D23" t="s">
        <v>229</v>
      </c>
      <c r="E23">
        <v>5</v>
      </c>
      <c r="F23" t="s">
        <v>294</v>
      </c>
      <c r="G23" s="17"/>
      <c r="H23" s="17"/>
    </row>
    <row r="24" spans="1:8" x14ac:dyDescent="0.25">
      <c r="A24">
        <v>45695.466610390184</v>
      </c>
      <c r="B24">
        <v>94620840</v>
      </c>
      <c r="C24" s="17"/>
      <c r="D24" t="s">
        <v>229</v>
      </c>
      <c r="E24">
        <v>5</v>
      </c>
      <c r="F24" t="s">
        <v>240</v>
      </c>
      <c r="G24" s="17"/>
      <c r="H24" s="17"/>
    </row>
    <row r="25" spans="1:8" x14ac:dyDescent="0.25">
      <c r="A25">
        <v>45696.027964148809</v>
      </c>
      <c r="B25">
        <v>61457744</v>
      </c>
      <c r="C25" s="17"/>
      <c r="D25" t="s">
        <v>229</v>
      </c>
      <c r="E25">
        <v>8</v>
      </c>
      <c r="F25" t="s">
        <v>306</v>
      </c>
      <c r="G25" s="17"/>
      <c r="H25" s="17"/>
    </row>
    <row r="26" spans="1:8" x14ac:dyDescent="0.25">
      <c r="A26">
        <v>45696.097618660082</v>
      </c>
      <c r="B26">
        <v>47491844</v>
      </c>
      <c r="C26" s="17"/>
      <c r="D26" t="s">
        <v>229</v>
      </c>
      <c r="E26">
        <v>3</v>
      </c>
      <c r="F26" t="s">
        <v>278</v>
      </c>
      <c r="G26" s="17"/>
      <c r="H26" s="17"/>
    </row>
    <row r="27" spans="1:8" x14ac:dyDescent="0.25">
      <c r="A27">
        <v>45696.460336862663</v>
      </c>
      <c r="B27">
        <v>63640163</v>
      </c>
      <c r="C27" s="17"/>
      <c r="D27" t="s">
        <v>229</v>
      </c>
      <c r="E27">
        <v>2</v>
      </c>
      <c r="F27" t="s">
        <v>256</v>
      </c>
      <c r="G27" s="17"/>
      <c r="H27" s="17"/>
    </row>
    <row r="28" spans="1:8" x14ac:dyDescent="0.25">
      <c r="A28">
        <v>45696.584472797738</v>
      </c>
      <c r="B28">
        <v>62729859</v>
      </c>
      <c r="C28" s="17"/>
      <c r="D28" t="s">
        <v>229</v>
      </c>
      <c r="E28">
        <v>1</v>
      </c>
      <c r="F28" t="s">
        <v>275</v>
      </c>
      <c r="G28" s="17"/>
      <c r="H28" s="17"/>
    </row>
    <row r="29" spans="1:8" x14ac:dyDescent="0.25">
      <c r="A29">
        <v>45696.667643412111</v>
      </c>
      <c r="B29">
        <v>79916458</v>
      </c>
      <c r="C29" s="17"/>
      <c r="D29" t="s">
        <v>226</v>
      </c>
      <c r="E29">
        <v>5</v>
      </c>
      <c r="F29" t="s">
        <v>258</v>
      </c>
      <c r="G29" s="17"/>
      <c r="H29" s="17"/>
    </row>
    <row r="30" spans="1:8" x14ac:dyDescent="0.25">
      <c r="A30">
        <v>45696.853817137249</v>
      </c>
      <c r="B30">
        <v>81025192</v>
      </c>
      <c r="C30" s="17"/>
      <c r="D30" t="s">
        <v>229</v>
      </c>
      <c r="E30">
        <v>5</v>
      </c>
      <c r="F30" t="s">
        <v>237</v>
      </c>
      <c r="G30" s="17"/>
      <c r="H30" s="17"/>
    </row>
    <row r="31" spans="1:8" x14ac:dyDescent="0.25">
      <c r="A31">
        <v>45697.406332115839</v>
      </c>
      <c r="B31">
        <v>15901030</v>
      </c>
      <c r="C31" s="17"/>
      <c r="D31" t="s">
        <v>229</v>
      </c>
      <c r="E31">
        <v>2</v>
      </c>
      <c r="F31" t="s">
        <v>300</v>
      </c>
      <c r="G31" s="17"/>
      <c r="H31" s="17"/>
    </row>
    <row r="32" spans="1:8" x14ac:dyDescent="0.25">
      <c r="A32">
        <v>45697.859783725544</v>
      </c>
      <c r="B32">
        <v>77611629</v>
      </c>
      <c r="C32" s="17"/>
      <c r="D32" t="s">
        <v>229</v>
      </c>
      <c r="E32">
        <v>8</v>
      </c>
      <c r="F32" t="s">
        <v>289</v>
      </c>
      <c r="G32" s="17"/>
      <c r="H32" s="17"/>
    </row>
    <row r="33" spans="1:8" x14ac:dyDescent="0.25">
      <c r="A33">
        <v>45697.915776341186</v>
      </c>
      <c r="B33">
        <v>97422822</v>
      </c>
      <c r="C33" s="17"/>
      <c r="D33" t="s">
        <v>226</v>
      </c>
      <c r="E33">
        <v>6</v>
      </c>
      <c r="F33" t="s">
        <v>287</v>
      </c>
      <c r="G33" s="17"/>
      <c r="H33" s="17"/>
    </row>
    <row r="34" spans="1:8" x14ac:dyDescent="0.25">
      <c r="A34">
        <v>45698.549420666241</v>
      </c>
      <c r="B34">
        <v>73417010</v>
      </c>
      <c r="C34" s="17"/>
      <c r="D34" t="s">
        <v>226</v>
      </c>
      <c r="E34">
        <v>9</v>
      </c>
      <c r="F34" t="s">
        <v>285</v>
      </c>
      <c r="G34" s="17"/>
      <c r="H34" s="17"/>
    </row>
    <row r="35" spans="1:8" x14ac:dyDescent="0.25">
      <c r="A35">
        <v>45698.806456317281</v>
      </c>
      <c r="B35">
        <v>97422827</v>
      </c>
      <c r="C35" s="17"/>
      <c r="D35" t="s">
        <v>226</v>
      </c>
      <c r="E35">
        <v>6</v>
      </c>
      <c r="F35" t="s">
        <v>301</v>
      </c>
      <c r="G35" s="17"/>
      <c r="H35" s="17"/>
    </row>
    <row r="36" spans="1:8" x14ac:dyDescent="0.25">
      <c r="A36">
        <v>45699.660810833833</v>
      </c>
      <c r="B36">
        <v>20830268</v>
      </c>
      <c r="C36" s="17"/>
      <c r="D36" t="s">
        <v>226</v>
      </c>
      <c r="E36">
        <v>4</v>
      </c>
      <c r="F36" t="s">
        <v>273</v>
      </c>
      <c r="G36" s="17"/>
      <c r="H36" s="17"/>
    </row>
    <row r="37" spans="1:8" x14ac:dyDescent="0.25">
      <c r="A37">
        <v>45699.966001374312</v>
      </c>
      <c r="B37">
        <v>15901032</v>
      </c>
      <c r="C37" s="17"/>
      <c r="D37" t="s">
        <v>229</v>
      </c>
      <c r="E37">
        <v>1</v>
      </c>
      <c r="F37" t="s">
        <v>88</v>
      </c>
      <c r="G37" s="17"/>
      <c r="H37" s="17"/>
    </row>
    <row r="38" spans="1:8" x14ac:dyDescent="0.25">
      <c r="A38">
        <v>45699.992267622518</v>
      </c>
      <c r="B38">
        <v>76945868</v>
      </c>
      <c r="C38" s="17"/>
      <c r="D38" t="s">
        <v>226</v>
      </c>
      <c r="E38">
        <v>1</v>
      </c>
      <c r="F38" t="s">
        <v>310</v>
      </c>
      <c r="G38" s="17"/>
      <c r="H38" s="17"/>
    </row>
    <row r="39" spans="1:8" x14ac:dyDescent="0.25">
      <c r="A39">
        <v>45699.999409496253</v>
      </c>
      <c r="B39">
        <v>62729858</v>
      </c>
      <c r="C39" s="17"/>
      <c r="D39" t="s">
        <v>229</v>
      </c>
      <c r="E39">
        <v>11</v>
      </c>
      <c r="F39" t="s">
        <v>274</v>
      </c>
      <c r="G39" s="17"/>
      <c r="H39" s="17"/>
    </row>
    <row r="40" spans="1:8" x14ac:dyDescent="0.25">
      <c r="A40">
        <v>45700.198026681916</v>
      </c>
      <c r="B40">
        <v>20830264</v>
      </c>
      <c r="C40" s="17"/>
      <c r="D40" t="s">
        <v>226</v>
      </c>
      <c r="E40">
        <v>2</v>
      </c>
      <c r="F40" t="s">
        <v>305</v>
      </c>
      <c r="G40" s="17"/>
      <c r="H40" s="17"/>
    </row>
    <row r="41" spans="1:8" x14ac:dyDescent="0.25">
      <c r="A41">
        <v>45700.528077716168</v>
      </c>
      <c r="B41">
        <v>43059009</v>
      </c>
      <c r="C41" s="17"/>
      <c r="D41" t="s">
        <v>226</v>
      </c>
      <c r="E41">
        <v>3</v>
      </c>
      <c r="F41" t="s">
        <v>284</v>
      </c>
      <c r="G41" s="17"/>
      <c r="H41" s="17"/>
    </row>
    <row r="42" spans="1:8" x14ac:dyDescent="0.25">
      <c r="A42">
        <v>45700.808825578424</v>
      </c>
      <c r="B42">
        <v>79916454</v>
      </c>
      <c r="C42" s="17"/>
      <c r="D42" t="s">
        <v>226</v>
      </c>
      <c r="E42">
        <v>4</v>
      </c>
      <c r="F42" t="s">
        <v>137</v>
      </c>
      <c r="G42" s="17"/>
      <c r="H42" s="17"/>
    </row>
    <row r="43" spans="1:8" x14ac:dyDescent="0.25">
      <c r="A43">
        <v>45701.03724760309</v>
      </c>
      <c r="B43">
        <v>77611620</v>
      </c>
      <c r="C43" s="17"/>
      <c r="D43" t="s">
        <v>229</v>
      </c>
      <c r="E43">
        <v>1</v>
      </c>
      <c r="F43" t="s">
        <v>259</v>
      </c>
      <c r="G43" s="17"/>
      <c r="H43" s="17"/>
    </row>
    <row r="44" spans="1:8" x14ac:dyDescent="0.25">
      <c r="A44">
        <v>45701.513131452652</v>
      </c>
      <c r="B44">
        <v>79916454</v>
      </c>
      <c r="C44" s="17"/>
      <c r="D44" t="s">
        <v>229</v>
      </c>
      <c r="E44">
        <v>14</v>
      </c>
      <c r="F44" t="s">
        <v>303</v>
      </c>
      <c r="G44" s="17"/>
      <c r="H44" s="17"/>
    </row>
    <row r="45" spans="1:8" x14ac:dyDescent="0.25">
      <c r="A45">
        <v>45701.62584892528</v>
      </c>
      <c r="B45">
        <v>21970342</v>
      </c>
      <c r="C45" s="17"/>
      <c r="D45" t="s">
        <v>229</v>
      </c>
      <c r="E45">
        <v>1</v>
      </c>
      <c r="F45" t="s">
        <v>250</v>
      </c>
      <c r="G45" s="17"/>
      <c r="H45" s="17"/>
    </row>
    <row r="46" spans="1:8" x14ac:dyDescent="0.25">
      <c r="A46">
        <v>45701.715187081616</v>
      </c>
      <c r="B46">
        <v>82560512</v>
      </c>
      <c r="C46" s="17"/>
      <c r="D46" t="s">
        <v>229</v>
      </c>
      <c r="E46">
        <v>15</v>
      </c>
      <c r="F46" t="s">
        <v>238</v>
      </c>
      <c r="G46" s="17"/>
      <c r="H46" s="17"/>
    </row>
    <row r="47" spans="1:8" x14ac:dyDescent="0.25">
      <c r="A47">
        <v>45701.783398444815</v>
      </c>
      <c r="B47">
        <v>77611620</v>
      </c>
      <c r="C47" s="17"/>
      <c r="D47" t="s">
        <v>229</v>
      </c>
      <c r="E47">
        <v>4</v>
      </c>
      <c r="F47" t="s">
        <v>255</v>
      </c>
      <c r="G47" s="17"/>
      <c r="H47" s="17"/>
    </row>
    <row r="48" spans="1:8" x14ac:dyDescent="0.25">
      <c r="A48">
        <v>45701.919612811216</v>
      </c>
      <c r="B48">
        <v>42239629</v>
      </c>
      <c r="C48" s="17"/>
      <c r="D48" t="s">
        <v>229</v>
      </c>
      <c r="E48">
        <v>2</v>
      </c>
      <c r="F48" t="s">
        <v>243</v>
      </c>
      <c r="G48" s="17"/>
      <c r="H48" s="17"/>
    </row>
    <row r="49" spans="1:8" x14ac:dyDescent="0.25">
      <c r="A49">
        <v>45702.127558644905</v>
      </c>
      <c r="B49">
        <v>28568949</v>
      </c>
      <c r="C49" s="17"/>
      <c r="D49" t="s">
        <v>226</v>
      </c>
      <c r="E49">
        <v>2</v>
      </c>
      <c r="F49" t="s">
        <v>237</v>
      </c>
      <c r="G49" s="17"/>
      <c r="H49" s="17"/>
    </row>
    <row r="50" spans="1:8" x14ac:dyDescent="0.25">
      <c r="A50">
        <v>45702.212318797603</v>
      </c>
      <c r="B50">
        <v>82560511</v>
      </c>
      <c r="C50" s="17"/>
      <c r="D50" t="s">
        <v>229</v>
      </c>
      <c r="E50">
        <v>3</v>
      </c>
      <c r="F50" t="s">
        <v>242</v>
      </c>
      <c r="G50" s="17"/>
      <c r="H50" s="17"/>
    </row>
    <row r="51" spans="1:8" x14ac:dyDescent="0.25">
      <c r="A51">
        <v>45702.405692627552</v>
      </c>
      <c r="B51">
        <v>12508414</v>
      </c>
      <c r="C51" s="17"/>
      <c r="D51" t="s">
        <v>229</v>
      </c>
      <c r="E51">
        <v>1</v>
      </c>
      <c r="F51" t="s">
        <v>292</v>
      </c>
      <c r="G51" s="17"/>
      <c r="H51" s="17"/>
    </row>
    <row r="52" spans="1:8" x14ac:dyDescent="0.25">
      <c r="A52">
        <v>45702.432817617657</v>
      </c>
      <c r="B52">
        <v>66161299</v>
      </c>
      <c r="C52" s="17"/>
      <c r="D52" t="s">
        <v>229</v>
      </c>
      <c r="E52">
        <v>1</v>
      </c>
      <c r="F52" t="s">
        <v>296</v>
      </c>
      <c r="G52" s="17"/>
      <c r="H52" s="17"/>
    </row>
    <row r="53" spans="1:8" x14ac:dyDescent="0.25">
      <c r="A53">
        <v>45702.785706919909</v>
      </c>
      <c r="B53">
        <v>21921487</v>
      </c>
      <c r="C53" s="17"/>
      <c r="D53" t="s">
        <v>229</v>
      </c>
      <c r="E53">
        <v>4</v>
      </c>
      <c r="F53" t="s">
        <v>230</v>
      </c>
      <c r="G53" s="17"/>
      <c r="H53" s="17"/>
    </row>
    <row r="54" spans="1:8" x14ac:dyDescent="0.25">
      <c r="A54">
        <v>45702.982175153389</v>
      </c>
      <c r="B54">
        <v>12680954</v>
      </c>
      <c r="C54" s="17"/>
      <c r="D54" t="s">
        <v>229</v>
      </c>
      <c r="E54">
        <v>2</v>
      </c>
      <c r="F54" t="s">
        <v>251</v>
      </c>
      <c r="G54" s="17"/>
      <c r="H54" s="17"/>
    </row>
    <row r="55" spans="1:8" x14ac:dyDescent="0.25">
      <c r="A55">
        <v>45703.082898992194</v>
      </c>
      <c r="B55">
        <v>97422822</v>
      </c>
      <c r="C55" s="17"/>
      <c r="D55" t="s">
        <v>229</v>
      </c>
      <c r="E55">
        <v>8</v>
      </c>
      <c r="F55" t="s">
        <v>246</v>
      </c>
      <c r="G55" s="17"/>
      <c r="H55" s="17"/>
    </row>
    <row r="56" spans="1:8" x14ac:dyDescent="0.25">
      <c r="A56">
        <v>45703.09210057852</v>
      </c>
      <c r="B56">
        <v>94620840</v>
      </c>
      <c r="C56" s="17"/>
      <c r="D56" t="s">
        <v>229</v>
      </c>
      <c r="E56">
        <v>1</v>
      </c>
      <c r="F56" t="s">
        <v>263</v>
      </c>
      <c r="G56" s="17"/>
      <c r="H56" s="17"/>
    </row>
    <row r="57" spans="1:8" x14ac:dyDescent="0.25">
      <c r="A57">
        <v>45703.500047042762</v>
      </c>
      <c r="B57">
        <v>77611629</v>
      </c>
      <c r="C57" s="17"/>
      <c r="D57" t="s">
        <v>229</v>
      </c>
      <c r="E57">
        <v>15</v>
      </c>
      <c r="F57" t="s">
        <v>280</v>
      </c>
      <c r="G57" s="17"/>
      <c r="H57" s="17"/>
    </row>
    <row r="58" spans="1:8" x14ac:dyDescent="0.25">
      <c r="A58">
        <v>45703.52891149003</v>
      </c>
      <c r="B58">
        <v>40315605</v>
      </c>
      <c r="C58" s="17"/>
      <c r="D58" t="s">
        <v>229</v>
      </c>
      <c r="E58">
        <v>1</v>
      </c>
      <c r="F58" t="s">
        <v>252</v>
      </c>
      <c r="G58" s="17"/>
      <c r="H58" s="17"/>
    </row>
    <row r="59" spans="1:8" x14ac:dyDescent="0.25">
      <c r="A59">
        <v>45703.626374431398</v>
      </c>
      <c r="B59">
        <v>21921487</v>
      </c>
      <c r="C59" s="17"/>
      <c r="D59" t="s">
        <v>226</v>
      </c>
      <c r="E59">
        <v>1</v>
      </c>
      <c r="F59" t="s">
        <v>291</v>
      </c>
      <c r="G59" s="17"/>
      <c r="H59" s="17"/>
    </row>
    <row r="60" spans="1:8" x14ac:dyDescent="0.25">
      <c r="A60">
        <v>45703.638470914811</v>
      </c>
      <c r="B60">
        <v>80379491</v>
      </c>
      <c r="C60" s="17"/>
      <c r="D60" t="s">
        <v>229</v>
      </c>
      <c r="E60">
        <v>5</v>
      </c>
      <c r="F60" t="s">
        <v>123</v>
      </c>
      <c r="G60" s="17"/>
      <c r="H60" s="17"/>
    </row>
    <row r="61" spans="1:8" x14ac:dyDescent="0.25">
      <c r="A61">
        <v>45703.690829497937</v>
      </c>
      <c r="B61">
        <v>63640163</v>
      </c>
      <c r="C61" s="17"/>
      <c r="D61" t="s">
        <v>226</v>
      </c>
      <c r="E61">
        <v>4</v>
      </c>
      <c r="F61" t="s">
        <v>271</v>
      </c>
      <c r="G61" s="17"/>
      <c r="H61" s="17"/>
    </row>
    <row r="62" spans="1:8" x14ac:dyDescent="0.25">
      <c r="A62">
        <v>45703.788399057579</v>
      </c>
      <c r="B62">
        <v>62722501</v>
      </c>
      <c r="C62" s="17"/>
      <c r="D62" t="s">
        <v>229</v>
      </c>
      <c r="E62">
        <v>2</v>
      </c>
      <c r="F62" t="s">
        <v>304</v>
      </c>
      <c r="G62" s="17"/>
      <c r="H62" s="17"/>
    </row>
    <row r="63" spans="1:8" x14ac:dyDescent="0.25">
      <c r="A63">
        <v>45703.792067810195</v>
      </c>
      <c r="B63">
        <v>23965949</v>
      </c>
      <c r="C63" s="17"/>
      <c r="D63" t="s">
        <v>226</v>
      </c>
      <c r="E63">
        <v>8</v>
      </c>
      <c r="F63" t="s">
        <v>281</v>
      </c>
      <c r="G63" s="17"/>
      <c r="H63" s="17"/>
    </row>
    <row r="64" spans="1:8" x14ac:dyDescent="0.25">
      <c r="A64">
        <v>45704.046738682126</v>
      </c>
      <c r="B64">
        <v>66892040</v>
      </c>
      <c r="C64" s="17"/>
      <c r="D64" t="s">
        <v>229</v>
      </c>
      <c r="E64">
        <v>5</v>
      </c>
      <c r="F64" t="s">
        <v>313</v>
      </c>
      <c r="G64" s="17"/>
      <c r="H64" s="17"/>
    </row>
    <row r="65" spans="1:8" x14ac:dyDescent="0.25">
      <c r="A65">
        <v>45704.848446601667</v>
      </c>
      <c r="B65">
        <v>47491844</v>
      </c>
      <c r="C65" s="17"/>
      <c r="D65" t="s">
        <v>226</v>
      </c>
      <c r="E65">
        <v>11</v>
      </c>
      <c r="F65" t="s">
        <v>298</v>
      </c>
      <c r="G65" s="17"/>
      <c r="H65" s="17"/>
    </row>
    <row r="66" spans="1:8" x14ac:dyDescent="0.25">
      <c r="A66">
        <v>45705.390728989383</v>
      </c>
      <c r="B66">
        <v>20830264</v>
      </c>
      <c r="C66" s="17"/>
      <c r="D66" t="s">
        <v>229</v>
      </c>
      <c r="E66">
        <v>2</v>
      </c>
      <c r="F66" t="s">
        <v>290</v>
      </c>
      <c r="G66" s="17"/>
      <c r="H66" s="17"/>
    </row>
    <row r="67" spans="1:8" x14ac:dyDescent="0.25">
      <c r="A67">
        <v>45705.429176502388</v>
      </c>
      <c r="B67">
        <v>21921487</v>
      </c>
      <c r="C67" s="17"/>
      <c r="D67" t="s">
        <v>226</v>
      </c>
      <c r="E67">
        <v>7</v>
      </c>
      <c r="F67" t="s">
        <v>221</v>
      </c>
      <c r="G67" s="17"/>
      <c r="H67" s="17"/>
    </row>
    <row r="68" spans="1:8" x14ac:dyDescent="0.25">
      <c r="A68">
        <v>45705.616009049867</v>
      </c>
      <c r="B68">
        <v>15901037</v>
      </c>
      <c r="C68" s="17"/>
      <c r="D68" t="s">
        <v>229</v>
      </c>
      <c r="E68">
        <v>2</v>
      </c>
      <c r="F68" t="s">
        <v>293</v>
      </c>
      <c r="G68" s="17"/>
      <c r="H68" s="17"/>
    </row>
    <row r="69" spans="1:8" x14ac:dyDescent="0.25">
      <c r="A69">
        <v>45705.760667563911</v>
      </c>
      <c r="B69">
        <v>28697154</v>
      </c>
      <c r="C69" s="17"/>
      <c r="D69" t="s">
        <v>229</v>
      </c>
      <c r="E69">
        <v>3</v>
      </c>
      <c r="F69" t="s">
        <v>269</v>
      </c>
      <c r="G69" s="17"/>
      <c r="H69" s="17"/>
    </row>
    <row r="70" spans="1:8" x14ac:dyDescent="0.25">
      <c r="A70">
        <v>45705.833519657062</v>
      </c>
      <c r="B70">
        <v>35873876</v>
      </c>
      <c r="C70" s="17"/>
      <c r="D70" t="s">
        <v>229</v>
      </c>
      <c r="E70">
        <v>1</v>
      </c>
      <c r="F70" t="s">
        <v>267</v>
      </c>
      <c r="G70" s="17"/>
      <c r="H70" s="17"/>
    </row>
    <row r="71" spans="1:8" x14ac:dyDescent="0.25">
      <c r="A71">
        <v>45706.340702588663</v>
      </c>
      <c r="B71">
        <v>56011973</v>
      </c>
      <c r="C71" s="17"/>
      <c r="D71" t="s">
        <v>229</v>
      </c>
      <c r="E71">
        <v>2</v>
      </c>
      <c r="F71" t="s">
        <v>244</v>
      </c>
      <c r="G71" s="17"/>
      <c r="H71" s="17"/>
    </row>
    <row r="72" spans="1:8" x14ac:dyDescent="0.25">
      <c r="A72">
        <v>45706.412708590644</v>
      </c>
      <c r="B72">
        <v>66161296</v>
      </c>
      <c r="C72" s="17"/>
      <c r="D72" t="s">
        <v>229</v>
      </c>
      <c r="E72">
        <v>14</v>
      </c>
      <c r="F72" t="s">
        <v>234</v>
      </c>
      <c r="G72" s="17"/>
      <c r="H72" s="17"/>
    </row>
    <row r="73" spans="1:8" x14ac:dyDescent="0.25">
      <c r="A73">
        <v>45706.684629272349</v>
      </c>
      <c r="B73">
        <v>72375454</v>
      </c>
      <c r="C73" s="17"/>
      <c r="D73" t="s">
        <v>226</v>
      </c>
      <c r="E73">
        <v>2</v>
      </c>
      <c r="F73" t="s">
        <v>279</v>
      </c>
      <c r="G73" s="17"/>
      <c r="H73" s="17"/>
    </row>
    <row r="74" spans="1:8" x14ac:dyDescent="0.25">
      <c r="A74">
        <v>45706.826375854696</v>
      </c>
      <c r="B74">
        <v>66161296</v>
      </c>
      <c r="C74" s="17"/>
      <c r="D74" t="s">
        <v>229</v>
      </c>
      <c r="E74">
        <v>2</v>
      </c>
      <c r="F74" t="s">
        <v>245</v>
      </c>
      <c r="G74" s="17"/>
      <c r="H74" s="17"/>
    </row>
    <row r="75" spans="1:8" x14ac:dyDescent="0.25">
      <c r="A75">
        <v>45707.4341891289</v>
      </c>
      <c r="B75">
        <v>82560512</v>
      </c>
      <c r="C75" s="17"/>
      <c r="D75" t="s">
        <v>229</v>
      </c>
      <c r="E75">
        <v>5</v>
      </c>
      <c r="F75" t="s">
        <v>286</v>
      </c>
      <c r="G75" s="17"/>
      <c r="H75" s="17"/>
    </row>
    <row r="76" spans="1:8" x14ac:dyDescent="0.25">
      <c r="A76">
        <v>45707.80676576808</v>
      </c>
      <c r="B76">
        <v>48372406</v>
      </c>
      <c r="C76" s="17"/>
      <c r="D76" t="s">
        <v>229</v>
      </c>
      <c r="E76">
        <v>1</v>
      </c>
      <c r="F76" t="s">
        <v>282</v>
      </c>
      <c r="G76" s="17"/>
      <c r="H76" s="17"/>
    </row>
    <row r="77" spans="1:8" x14ac:dyDescent="0.25">
      <c r="A77">
        <v>45708.209956542945</v>
      </c>
      <c r="B77">
        <v>82560512</v>
      </c>
      <c r="C77" s="17"/>
      <c r="D77" t="s">
        <v>226</v>
      </c>
      <c r="E77">
        <v>4</v>
      </c>
      <c r="F77" t="s">
        <v>272</v>
      </c>
      <c r="G77" s="17"/>
      <c r="H77" s="17"/>
    </row>
    <row r="78" spans="1:8" x14ac:dyDescent="0.25">
      <c r="A78">
        <v>45708.442399010688</v>
      </c>
      <c r="B78">
        <v>76945861</v>
      </c>
      <c r="C78" s="17"/>
      <c r="D78" t="s">
        <v>229</v>
      </c>
      <c r="E78">
        <v>2</v>
      </c>
      <c r="F78" t="s">
        <v>295</v>
      </c>
      <c r="G78" s="17"/>
      <c r="H78" s="17"/>
    </row>
    <row r="79" spans="1:8" x14ac:dyDescent="0.25">
      <c r="A79">
        <v>45708.883524606383</v>
      </c>
      <c r="B79">
        <v>29030999</v>
      </c>
      <c r="C79" s="17"/>
      <c r="D79" t="s">
        <v>229</v>
      </c>
      <c r="E79">
        <v>10</v>
      </c>
      <c r="F79" t="s">
        <v>253</v>
      </c>
      <c r="G79" s="17"/>
      <c r="H79" s="17"/>
    </row>
    <row r="80" spans="1:8" x14ac:dyDescent="0.25">
      <c r="A80">
        <v>45708.915866731419</v>
      </c>
      <c r="B80">
        <v>35873872</v>
      </c>
      <c r="C80" s="17"/>
      <c r="D80" t="s">
        <v>229</v>
      </c>
      <c r="E80">
        <v>4</v>
      </c>
      <c r="F80" t="s">
        <v>311</v>
      </c>
      <c r="G80" s="17"/>
      <c r="H80" s="17"/>
    </row>
    <row r="81" spans="1:8" x14ac:dyDescent="0.25">
      <c r="A81">
        <v>45709.004388218324</v>
      </c>
      <c r="B81">
        <v>66892040</v>
      </c>
      <c r="C81" s="17"/>
      <c r="D81" t="s">
        <v>229</v>
      </c>
      <c r="E81">
        <v>12</v>
      </c>
      <c r="F81" t="s">
        <v>94</v>
      </c>
      <c r="G81" s="17"/>
      <c r="H81" s="17"/>
    </row>
    <row r="82" spans="1:8" x14ac:dyDescent="0.25">
      <c r="A82">
        <v>45709.023566824442</v>
      </c>
      <c r="B82">
        <v>81025199</v>
      </c>
      <c r="C82" s="17"/>
      <c r="D82" t="s">
        <v>226</v>
      </c>
      <c r="E82">
        <v>9</v>
      </c>
      <c r="F82" t="s">
        <v>137</v>
      </c>
      <c r="G82" s="17"/>
      <c r="H82" s="17"/>
    </row>
    <row r="83" spans="1:8" x14ac:dyDescent="0.25">
      <c r="A83">
        <v>45709.979716295253</v>
      </c>
      <c r="B83">
        <v>76945868</v>
      </c>
      <c r="C83" s="17"/>
      <c r="D83" t="s">
        <v>229</v>
      </c>
      <c r="E83">
        <v>11</v>
      </c>
      <c r="F83" t="s">
        <v>116</v>
      </c>
      <c r="G83" s="17"/>
      <c r="H83" s="17"/>
    </row>
    <row r="84" spans="1:8" x14ac:dyDescent="0.25">
      <c r="A84">
        <v>45711.042718370896</v>
      </c>
      <c r="B84">
        <v>61457746</v>
      </c>
      <c r="C84" s="17"/>
      <c r="D84" t="s">
        <v>229</v>
      </c>
      <c r="E84">
        <v>10</v>
      </c>
      <c r="F84" t="s">
        <v>235</v>
      </c>
      <c r="G84" s="17"/>
      <c r="H84" s="17"/>
    </row>
    <row r="85" spans="1:8" x14ac:dyDescent="0.25">
      <c r="A85">
        <v>45711.08764852841</v>
      </c>
      <c r="B85">
        <v>63449140</v>
      </c>
      <c r="C85" s="17"/>
      <c r="D85" t="s">
        <v>229</v>
      </c>
      <c r="E85">
        <v>17</v>
      </c>
      <c r="F85" t="s">
        <v>233</v>
      </c>
      <c r="G85" s="17"/>
      <c r="H85" s="17"/>
    </row>
    <row r="86" spans="1:8" x14ac:dyDescent="0.25">
      <c r="A86">
        <v>45711.365698306108</v>
      </c>
      <c r="B86">
        <v>51729797</v>
      </c>
      <c r="C86" s="17"/>
      <c r="D86" t="s">
        <v>229</v>
      </c>
      <c r="E86">
        <v>2</v>
      </c>
      <c r="F86" t="s">
        <v>248</v>
      </c>
      <c r="G86" s="17"/>
      <c r="H86" s="17"/>
    </row>
    <row r="87" spans="1:8" x14ac:dyDescent="0.25">
      <c r="A87">
        <v>45711.923796462943</v>
      </c>
      <c r="B87">
        <v>79916455</v>
      </c>
      <c r="C87" s="17"/>
      <c r="D87" t="s">
        <v>229</v>
      </c>
      <c r="E87">
        <v>18</v>
      </c>
      <c r="F87" t="s">
        <v>312</v>
      </c>
      <c r="G87" s="17"/>
      <c r="H87" s="17"/>
    </row>
    <row r="88" spans="1:8" x14ac:dyDescent="0.25">
      <c r="A88">
        <v>45712.739609587581</v>
      </c>
      <c r="B88">
        <v>62729859</v>
      </c>
      <c r="C88" s="17"/>
      <c r="D88" t="s">
        <v>229</v>
      </c>
      <c r="E88">
        <v>2</v>
      </c>
      <c r="F88" t="s">
        <v>299</v>
      </c>
      <c r="G88" s="17"/>
      <c r="H88" s="17"/>
    </row>
    <row r="89" spans="1:8" x14ac:dyDescent="0.25">
      <c r="A89">
        <v>45712.788191729356</v>
      </c>
      <c r="B89">
        <v>62722501</v>
      </c>
      <c r="C89" s="17"/>
      <c r="D89" t="s">
        <v>229</v>
      </c>
      <c r="E89">
        <v>5</v>
      </c>
      <c r="F89" t="s">
        <v>266</v>
      </c>
      <c r="G89" s="17"/>
      <c r="H89" s="17"/>
    </row>
    <row r="90" spans="1:8" x14ac:dyDescent="0.25">
      <c r="A90">
        <v>45713.931021344157</v>
      </c>
      <c r="B90">
        <v>21970342</v>
      </c>
      <c r="C90" s="17"/>
      <c r="D90" t="s">
        <v>229</v>
      </c>
      <c r="E90">
        <v>9</v>
      </c>
      <c r="F90" t="s">
        <v>232</v>
      </c>
      <c r="G90" s="17"/>
      <c r="H90" s="17"/>
    </row>
    <row r="91" spans="1:8" x14ac:dyDescent="0.25">
      <c r="A91">
        <v>45713.943689957443</v>
      </c>
      <c r="B91">
        <v>39681797</v>
      </c>
      <c r="C91" s="17"/>
      <c r="D91" t="s">
        <v>229</v>
      </c>
      <c r="E91">
        <v>3</v>
      </c>
      <c r="F91" t="s">
        <v>262</v>
      </c>
      <c r="G91" s="17"/>
      <c r="H91" s="17"/>
    </row>
    <row r="92" spans="1:8" x14ac:dyDescent="0.25">
      <c r="A92">
        <v>45714.414022919249</v>
      </c>
      <c r="B92">
        <v>30349194</v>
      </c>
      <c r="C92" s="17"/>
      <c r="D92" t="s">
        <v>226</v>
      </c>
      <c r="E92">
        <v>3</v>
      </c>
      <c r="F92" t="s">
        <v>260</v>
      </c>
      <c r="G92" s="17"/>
      <c r="H92" s="17"/>
    </row>
    <row r="93" spans="1:8" x14ac:dyDescent="0.25">
      <c r="A93">
        <v>45714.484368049809</v>
      </c>
      <c r="B93">
        <v>62722508</v>
      </c>
      <c r="C93" s="17"/>
      <c r="D93" t="s">
        <v>229</v>
      </c>
      <c r="E93">
        <v>19</v>
      </c>
      <c r="F93" t="s">
        <v>268</v>
      </c>
      <c r="G93" s="17"/>
      <c r="H93" s="17"/>
    </row>
    <row r="94" spans="1:8" x14ac:dyDescent="0.25">
      <c r="A94">
        <v>45714.638948815031</v>
      </c>
      <c r="B94">
        <v>61457748</v>
      </c>
      <c r="C94" s="17"/>
      <c r="D94" t="s">
        <v>229</v>
      </c>
      <c r="E94">
        <v>1</v>
      </c>
      <c r="F94" t="s">
        <v>302</v>
      </c>
      <c r="G94" s="17"/>
      <c r="H94" s="17"/>
    </row>
    <row r="95" spans="1:8" x14ac:dyDescent="0.25">
      <c r="A95">
        <v>45715.339260542227</v>
      </c>
      <c r="B95">
        <v>62722508</v>
      </c>
      <c r="C95" s="17"/>
      <c r="D95" t="s">
        <v>226</v>
      </c>
      <c r="E95">
        <v>9</v>
      </c>
      <c r="F95" t="s">
        <v>254</v>
      </c>
      <c r="G95" s="17"/>
      <c r="H95" s="17"/>
    </row>
    <row r="96" spans="1:8" x14ac:dyDescent="0.25">
      <c r="A96">
        <v>45715.435651883803</v>
      </c>
      <c r="B96">
        <v>29030997</v>
      </c>
      <c r="C96" s="17"/>
      <c r="D96" t="s">
        <v>226</v>
      </c>
      <c r="E96">
        <v>12</v>
      </c>
      <c r="F96" t="s">
        <v>288</v>
      </c>
      <c r="G96" s="17"/>
      <c r="H96" s="17"/>
    </row>
    <row r="97" spans="1:8" x14ac:dyDescent="0.25">
      <c r="A97">
        <v>45715.676271641198</v>
      </c>
      <c r="B97">
        <v>90914801</v>
      </c>
      <c r="C97" s="17"/>
      <c r="D97" t="s">
        <v>229</v>
      </c>
      <c r="E97">
        <v>11</v>
      </c>
      <c r="F97" t="s">
        <v>228</v>
      </c>
      <c r="G97" s="17"/>
      <c r="H97" s="17"/>
    </row>
    <row r="98" spans="1:8" x14ac:dyDescent="0.25">
      <c r="A98">
        <v>45715.826018264161</v>
      </c>
      <c r="B98">
        <v>29679846</v>
      </c>
      <c r="C98" s="17"/>
      <c r="D98" t="s">
        <v>226</v>
      </c>
      <c r="E98">
        <v>3</v>
      </c>
      <c r="F98" t="s">
        <v>225</v>
      </c>
      <c r="G98" s="17"/>
      <c r="H98" s="17"/>
    </row>
    <row r="99" spans="1:8" x14ac:dyDescent="0.25">
      <c r="A99">
        <v>45716.64561048516</v>
      </c>
      <c r="B99">
        <v>21970342</v>
      </c>
      <c r="C99" s="17"/>
      <c r="D99" t="s">
        <v>229</v>
      </c>
      <c r="E99">
        <v>5</v>
      </c>
      <c r="F99" t="s">
        <v>265</v>
      </c>
      <c r="G99" s="17"/>
      <c r="H99" s="17"/>
    </row>
    <row r="100" spans="1:8" x14ac:dyDescent="0.25">
      <c r="A100">
        <v>45716.700335170652</v>
      </c>
      <c r="B100">
        <v>29679846</v>
      </c>
      <c r="C100" s="17"/>
      <c r="D100" t="s">
        <v>229</v>
      </c>
      <c r="E100">
        <v>13</v>
      </c>
      <c r="F100" t="s">
        <v>307</v>
      </c>
      <c r="G100" s="17"/>
      <c r="H100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EB444-8FB6-464F-9B97-C04541447585}">
  <sheetPr>
    <tabColor theme="9" tint="0.59999389629810485"/>
  </sheetPr>
  <dimension ref="A1:P231"/>
  <sheetViews>
    <sheetView workbookViewId="0">
      <pane ySplit="1" topLeftCell="A2" activePane="bottomLeft" state="frozen"/>
      <selection pane="bottomLeft"/>
    </sheetView>
  </sheetViews>
  <sheetFormatPr defaultRowHeight="12.75" x14ac:dyDescent="0.2"/>
  <cols>
    <col min="1" max="1" width="12" style="1" bestFit="1" customWidth="1"/>
    <col min="2" max="2" width="25.7109375" style="1" bestFit="1" customWidth="1"/>
    <col min="3" max="3" width="9.140625" style="1" bestFit="1" customWidth="1"/>
    <col min="4" max="4" width="11.5703125" style="1" bestFit="1" customWidth="1"/>
    <col min="5" max="5" width="10" style="1" bestFit="1" customWidth="1"/>
    <col min="6" max="6" width="10.28515625" style="1" bestFit="1" customWidth="1"/>
    <col min="7" max="7" width="15.28515625" style="1" bestFit="1" customWidth="1"/>
    <col min="8" max="8" width="25.85546875" style="1" bestFit="1" customWidth="1"/>
    <col min="9" max="9" width="16" style="1" bestFit="1" customWidth="1"/>
    <col min="10" max="10" width="9.140625" style="1"/>
    <col min="11" max="11" width="9.5703125" style="1" customWidth="1"/>
    <col min="12" max="12" width="17.7109375" style="1" customWidth="1"/>
    <col min="13" max="13" width="13.42578125" style="1" bestFit="1" customWidth="1"/>
    <col min="14" max="14" width="10" style="1" bestFit="1" customWidth="1"/>
    <col min="15" max="15" width="15.85546875" style="1" customWidth="1"/>
    <col min="16" max="16384" width="9.140625" style="1"/>
  </cols>
  <sheetData>
    <row r="1" spans="1:16" ht="42" x14ac:dyDescent="0.2">
      <c r="A1" s="6" t="s">
        <v>0</v>
      </c>
      <c r="B1" s="6" t="s">
        <v>315</v>
      </c>
      <c r="C1" s="6" t="s">
        <v>467</v>
      </c>
      <c r="D1" s="6" t="s">
        <v>3</v>
      </c>
      <c r="E1" s="6" t="s">
        <v>4</v>
      </c>
      <c r="F1" s="6" t="s">
        <v>465</v>
      </c>
      <c r="G1" s="6" t="s">
        <v>1</v>
      </c>
      <c r="H1" s="6" t="s">
        <v>2</v>
      </c>
      <c r="I1" s="6" t="s">
        <v>466</v>
      </c>
    </row>
    <row r="2" spans="1:16" x14ac:dyDescent="0.2">
      <c r="A2" s="7">
        <v>63640166</v>
      </c>
      <c r="B2" s="7" t="s">
        <v>35</v>
      </c>
      <c r="C2" s="7" t="s">
        <v>83</v>
      </c>
      <c r="D2" s="7">
        <v>3</v>
      </c>
      <c r="E2" s="8">
        <v>6950</v>
      </c>
      <c r="F2" s="9">
        <f t="shared" ref="F2:F65" si="0">D2*E2</f>
        <v>20850</v>
      </c>
      <c r="G2" s="7" t="s">
        <v>98</v>
      </c>
      <c r="H2" s="7" t="s">
        <v>340</v>
      </c>
      <c r="I2" s="22">
        <v>45689.659273712612</v>
      </c>
      <c r="K2" s="14" t="s">
        <v>486</v>
      </c>
      <c r="L2" s="1" t="s">
        <v>483</v>
      </c>
      <c r="M2" s="12">
        <f>ROUND(AVERAGE(F2:F200),2)</f>
        <v>32019.599999999999</v>
      </c>
    </row>
    <row r="3" spans="1:16" x14ac:dyDescent="0.2">
      <c r="A3" s="7">
        <v>51729790</v>
      </c>
      <c r="B3" s="7" t="s">
        <v>56</v>
      </c>
      <c r="C3" s="7" t="s">
        <v>11</v>
      </c>
      <c r="D3" s="7">
        <v>2</v>
      </c>
      <c r="E3" s="8">
        <v>5500</v>
      </c>
      <c r="F3" s="9">
        <f t="shared" si="0"/>
        <v>11000</v>
      </c>
      <c r="G3" s="7" t="s">
        <v>147</v>
      </c>
      <c r="H3" s="7" t="s">
        <v>389</v>
      </c>
      <c r="I3" s="22">
        <v>45689.663537704255</v>
      </c>
      <c r="K3" s="4"/>
    </row>
    <row r="4" spans="1:16" x14ac:dyDescent="0.2">
      <c r="A4" s="7">
        <v>14886063</v>
      </c>
      <c r="B4" s="7" t="s">
        <v>28</v>
      </c>
      <c r="C4" s="7" t="s">
        <v>91</v>
      </c>
      <c r="D4" s="7">
        <v>7</v>
      </c>
      <c r="E4" s="8">
        <v>5500</v>
      </c>
      <c r="F4" s="9">
        <f t="shared" si="0"/>
        <v>38500</v>
      </c>
      <c r="G4" s="7" t="s">
        <v>92</v>
      </c>
      <c r="H4" s="7" t="s">
        <v>334</v>
      </c>
      <c r="I4" s="22">
        <v>45689.668609228589</v>
      </c>
      <c r="K4" s="14" t="s">
        <v>487</v>
      </c>
      <c r="L4" s="1" t="s">
        <v>481</v>
      </c>
      <c r="M4" s="13" t="s">
        <v>45</v>
      </c>
      <c r="O4" s="14" t="s">
        <v>491</v>
      </c>
      <c r="P4" s="5">
        <f>IF(_xlfn.MAXIFS(D2:D200,B2:B200,M4)&gt;0,_xlfn.MAXIFS(D2:D200,B2:B200,M4),"nincs")</f>
        <v>9</v>
      </c>
    </row>
    <row r="5" spans="1:16" x14ac:dyDescent="0.2">
      <c r="A5" s="7">
        <v>72375454</v>
      </c>
      <c r="B5" s="7" t="s">
        <v>17</v>
      </c>
      <c r="C5" s="7" t="s">
        <v>69</v>
      </c>
      <c r="D5" s="7">
        <v>4</v>
      </c>
      <c r="E5" s="8">
        <v>9250</v>
      </c>
      <c r="F5" s="9">
        <f t="shared" si="0"/>
        <v>37000</v>
      </c>
      <c r="G5" s="7" t="s">
        <v>119</v>
      </c>
      <c r="H5" s="7" t="s">
        <v>469</v>
      </c>
      <c r="I5" s="22">
        <v>45689.684147948377</v>
      </c>
      <c r="K5" s="4"/>
      <c r="L5" s="1" t="s">
        <v>482</v>
      </c>
      <c r="M5" s="5">
        <f>IF(COUNTIF(B2:B200,M4)=0,"nincs",_xlfn.MAXIFS(D2:D200,B2:B200,M4))</f>
        <v>9</v>
      </c>
    </row>
    <row r="6" spans="1:16" x14ac:dyDescent="0.2">
      <c r="A6" s="7">
        <v>97818760</v>
      </c>
      <c r="B6" s="7" t="s">
        <v>53</v>
      </c>
      <c r="C6" s="7" t="s">
        <v>11</v>
      </c>
      <c r="D6" s="7">
        <v>5</v>
      </c>
      <c r="E6" s="8">
        <v>4950</v>
      </c>
      <c r="F6" s="9">
        <f t="shared" si="0"/>
        <v>24750</v>
      </c>
      <c r="G6" s="7" t="s">
        <v>217</v>
      </c>
      <c r="H6" s="7" t="s">
        <v>457</v>
      </c>
      <c r="I6" s="22">
        <v>45689.694871376138</v>
      </c>
      <c r="K6" s="4"/>
    </row>
    <row r="7" spans="1:16" x14ac:dyDescent="0.2">
      <c r="A7" s="7">
        <v>66892040</v>
      </c>
      <c r="B7" s="7" t="s">
        <v>22</v>
      </c>
      <c r="C7" s="7" t="s">
        <v>11</v>
      </c>
      <c r="D7" s="7">
        <v>11</v>
      </c>
      <c r="E7" s="8">
        <v>5950</v>
      </c>
      <c r="F7" s="9">
        <f t="shared" si="0"/>
        <v>65450</v>
      </c>
      <c r="G7" s="7" t="s">
        <v>171</v>
      </c>
      <c r="H7" s="7" t="s">
        <v>411</v>
      </c>
      <c r="I7" s="22">
        <v>45689.858467342223</v>
      </c>
      <c r="K7" s="14" t="s">
        <v>488</v>
      </c>
      <c r="L7" s="1" t="s">
        <v>484</v>
      </c>
      <c r="M7" s="5">
        <f>COUNTIFS(C2:C200,"kék",E2:E200,"&lt;="&amp;AVERAGEIF(C2:C200,"kék",E2:E200)*0.5)</f>
        <v>2</v>
      </c>
    </row>
    <row r="8" spans="1:16" x14ac:dyDescent="0.2">
      <c r="A8" s="7">
        <v>90914801</v>
      </c>
      <c r="B8" s="7" t="s">
        <v>34</v>
      </c>
      <c r="C8" s="7" t="s">
        <v>82</v>
      </c>
      <c r="D8" s="7">
        <v>20</v>
      </c>
      <c r="E8" s="8">
        <v>6450</v>
      </c>
      <c r="F8" s="9">
        <f t="shared" si="0"/>
        <v>129000</v>
      </c>
      <c r="G8" s="7" t="s">
        <v>160</v>
      </c>
      <c r="H8" s="7" t="s">
        <v>470</v>
      </c>
      <c r="I8" s="22">
        <v>45689.882046898791</v>
      </c>
      <c r="K8" s="4"/>
    </row>
    <row r="9" spans="1:16" x14ac:dyDescent="0.2">
      <c r="A9" s="7">
        <v>56011973</v>
      </c>
      <c r="B9" s="7" t="s">
        <v>23</v>
      </c>
      <c r="C9" s="7" t="s">
        <v>91</v>
      </c>
      <c r="D9" s="7">
        <v>10</v>
      </c>
      <c r="E9" s="8">
        <v>3350</v>
      </c>
      <c r="F9" s="9">
        <f t="shared" si="0"/>
        <v>33500</v>
      </c>
      <c r="G9" s="7" t="s">
        <v>144</v>
      </c>
      <c r="H9" s="7" t="s">
        <v>386</v>
      </c>
      <c r="I9" s="22">
        <v>45690.516317736598</v>
      </c>
      <c r="K9" s="14" t="s">
        <v>489</v>
      </c>
      <c r="L9" s="18" t="s">
        <v>464</v>
      </c>
      <c r="M9" s="18"/>
    </row>
    <row r="10" spans="1:16" x14ac:dyDescent="0.2">
      <c r="A10" s="7">
        <v>72375454</v>
      </c>
      <c r="B10" s="7" t="s">
        <v>17</v>
      </c>
      <c r="C10" s="7" t="s">
        <v>69</v>
      </c>
      <c r="D10" s="7">
        <v>3</v>
      </c>
      <c r="E10" s="8">
        <v>9250</v>
      </c>
      <c r="F10" s="9">
        <f t="shared" si="0"/>
        <v>27750</v>
      </c>
      <c r="G10" s="7" t="s">
        <v>90</v>
      </c>
      <c r="H10" s="7" t="s">
        <v>333</v>
      </c>
      <c r="I10" s="22">
        <v>45690.612363750064</v>
      </c>
      <c r="L10" s="16">
        <v>45689</v>
      </c>
      <c r="M10" s="3">
        <f>SUMIFS($F$2:$F$200,$I$2:$I$200,"&gt;="&amp;L10,$I$2:$I$200,"&lt;"&amp;L11)</f>
        <v>326550</v>
      </c>
    </row>
    <row r="11" spans="1:16" x14ac:dyDescent="0.2">
      <c r="A11" s="7">
        <v>63640163</v>
      </c>
      <c r="B11" s="7" t="s">
        <v>35</v>
      </c>
      <c r="C11" s="7" t="s">
        <v>91</v>
      </c>
      <c r="D11" s="7">
        <v>5</v>
      </c>
      <c r="E11" s="8">
        <v>6950</v>
      </c>
      <c r="F11" s="9">
        <f t="shared" si="0"/>
        <v>34750</v>
      </c>
      <c r="G11" s="7" t="s">
        <v>115</v>
      </c>
      <c r="H11" s="7" t="s">
        <v>357</v>
      </c>
      <c r="I11" s="22">
        <v>45690.612406882035</v>
      </c>
      <c r="L11" s="16">
        <v>45690</v>
      </c>
      <c r="M11" s="3">
        <f>SUMIFS($F$2:$F$200,$I$2:$I$200,"&gt;="&amp;L11,$I$2:$I$200,"&lt;"&amp;L12)</f>
        <v>120000</v>
      </c>
    </row>
    <row r="12" spans="1:16" x14ac:dyDescent="0.2">
      <c r="A12" s="7">
        <v>72375454</v>
      </c>
      <c r="B12" s="7" t="s">
        <v>17</v>
      </c>
      <c r="C12" s="7" t="s">
        <v>69</v>
      </c>
      <c r="D12" s="7">
        <v>2</v>
      </c>
      <c r="E12" s="8">
        <v>9250</v>
      </c>
      <c r="F12" s="9">
        <f t="shared" si="0"/>
        <v>18500</v>
      </c>
      <c r="G12" s="7" t="s">
        <v>206</v>
      </c>
      <c r="H12" s="7" t="s">
        <v>446</v>
      </c>
      <c r="I12" s="22">
        <v>45690.906017267291</v>
      </c>
      <c r="L12" s="16">
        <v>45691</v>
      </c>
      <c r="M12" s="3">
        <f t="shared" ref="M12:M37" si="1">SUMIFS($F$2:$F$200,$I$2:$I$200,"&gt;="&amp;L12,$I$2:$I$200,"&lt;"&amp;L13)</f>
        <v>461900</v>
      </c>
    </row>
    <row r="13" spans="1:16" x14ac:dyDescent="0.2">
      <c r="A13" s="7">
        <v>14886066</v>
      </c>
      <c r="B13" s="7" t="s">
        <v>28</v>
      </c>
      <c r="C13" s="7" t="s">
        <v>83</v>
      </c>
      <c r="D13" s="7">
        <v>1</v>
      </c>
      <c r="E13" s="8">
        <v>5500</v>
      </c>
      <c r="F13" s="9">
        <f t="shared" si="0"/>
        <v>5500</v>
      </c>
      <c r="G13" s="7" t="s">
        <v>105</v>
      </c>
      <c r="H13" s="7" t="s">
        <v>347</v>
      </c>
      <c r="I13" s="22">
        <v>45690.951683268562</v>
      </c>
      <c r="L13" s="16">
        <v>45692</v>
      </c>
      <c r="M13" s="3">
        <f t="shared" si="1"/>
        <v>76750</v>
      </c>
    </row>
    <row r="14" spans="1:16" x14ac:dyDescent="0.2">
      <c r="A14" s="7">
        <v>66892045</v>
      </c>
      <c r="B14" s="7" t="s">
        <v>22</v>
      </c>
      <c r="C14" s="7" t="s">
        <v>67</v>
      </c>
      <c r="D14" s="7">
        <v>9</v>
      </c>
      <c r="E14" s="8">
        <v>5950</v>
      </c>
      <c r="F14" s="9">
        <f t="shared" si="0"/>
        <v>53550</v>
      </c>
      <c r="G14" s="7" t="s">
        <v>151</v>
      </c>
      <c r="H14" s="7" t="s">
        <v>224</v>
      </c>
      <c r="I14" s="22">
        <v>45691.137055577987</v>
      </c>
      <c r="L14" s="16">
        <v>45693</v>
      </c>
      <c r="M14" s="3">
        <f t="shared" si="1"/>
        <v>210550</v>
      </c>
    </row>
    <row r="15" spans="1:16" x14ac:dyDescent="0.2">
      <c r="A15" s="7">
        <v>48372406</v>
      </c>
      <c r="B15" s="7" t="s">
        <v>60</v>
      </c>
      <c r="C15" s="7" t="s">
        <v>83</v>
      </c>
      <c r="D15" s="7">
        <v>5</v>
      </c>
      <c r="E15" s="8">
        <v>4100</v>
      </c>
      <c r="F15" s="9">
        <f t="shared" si="0"/>
        <v>20500</v>
      </c>
      <c r="G15" s="7" t="s">
        <v>175</v>
      </c>
      <c r="H15" s="7" t="s">
        <v>415</v>
      </c>
      <c r="I15" s="22">
        <v>45691.327598831296</v>
      </c>
      <c r="L15" s="16">
        <v>45694</v>
      </c>
      <c r="M15" s="3">
        <f t="shared" si="1"/>
        <v>59000</v>
      </c>
    </row>
    <row r="16" spans="1:16" x14ac:dyDescent="0.2">
      <c r="A16" s="7">
        <v>20830264</v>
      </c>
      <c r="B16" s="7" t="s">
        <v>41</v>
      </c>
      <c r="C16" s="7" t="s">
        <v>69</v>
      </c>
      <c r="D16" s="7">
        <v>18</v>
      </c>
      <c r="E16" s="8">
        <v>8350</v>
      </c>
      <c r="F16" s="9">
        <f t="shared" si="0"/>
        <v>150300</v>
      </c>
      <c r="G16" s="7" t="s">
        <v>121</v>
      </c>
      <c r="H16" s="7" t="s">
        <v>363</v>
      </c>
      <c r="I16" s="22">
        <v>45691.416070480191</v>
      </c>
      <c r="L16" s="16">
        <v>45695</v>
      </c>
      <c r="M16" s="3">
        <f t="shared" si="1"/>
        <v>161200</v>
      </c>
    </row>
    <row r="17" spans="1:13" x14ac:dyDescent="0.2">
      <c r="A17" s="7">
        <v>33429717</v>
      </c>
      <c r="B17" s="7" t="s">
        <v>65</v>
      </c>
      <c r="C17" s="7" t="s">
        <v>74</v>
      </c>
      <c r="D17" s="7">
        <v>14</v>
      </c>
      <c r="E17" s="8">
        <v>7850</v>
      </c>
      <c r="F17" s="9">
        <f t="shared" si="0"/>
        <v>109900</v>
      </c>
      <c r="G17" s="7" t="s">
        <v>212</v>
      </c>
      <c r="H17" s="7" t="s">
        <v>452</v>
      </c>
      <c r="I17" s="22">
        <v>45691.453898004263</v>
      </c>
      <c r="L17" s="16">
        <v>45696</v>
      </c>
      <c r="M17" s="3">
        <f t="shared" si="1"/>
        <v>310250</v>
      </c>
    </row>
    <row r="18" spans="1:13" x14ac:dyDescent="0.2">
      <c r="A18" s="7">
        <v>28697154</v>
      </c>
      <c r="B18" s="7" t="s">
        <v>36</v>
      </c>
      <c r="C18" s="7" t="s">
        <v>69</v>
      </c>
      <c r="D18" s="7">
        <v>5</v>
      </c>
      <c r="E18" s="8">
        <v>6100</v>
      </c>
      <c r="F18" s="9">
        <f t="shared" si="0"/>
        <v>30500</v>
      </c>
      <c r="G18" s="7" t="s">
        <v>165</v>
      </c>
      <c r="H18" s="7" t="s">
        <v>471</v>
      </c>
      <c r="I18" s="22">
        <v>45691.547298582816</v>
      </c>
      <c r="L18" s="16">
        <v>45697</v>
      </c>
      <c r="M18" s="3">
        <f t="shared" si="1"/>
        <v>319000</v>
      </c>
    </row>
    <row r="19" spans="1:13" x14ac:dyDescent="0.2">
      <c r="A19" s="7">
        <v>62729858</v>
      </c>
      <c r="B19" s="7" t="s">
        <v>45</v>
      </c>
      <c r="C19" s="7" t="s">
        <v>71</v>
      </c>
      <c r="D19" s="7">
        <v>3</v>
      </c>
      <c r="E19" s="8">
        <v>5550</v>
      </c>
      <c r="F19" s="9">
        <f t="shared" si="0"/>
        <v>16650</v>
      </c>
      <c r="G19" s="7" t="s">
        <v>156</v>
      </c>
      <c r="H19" s="7" t="s">
        <v>397</v>
      </c>
      <c r="I19" s="22">
        <v>45691.657439158917</v>
      </c>
      <c r="L19" s="16">
        <v>45698</v>
      </c>
      <c r="M19" s="3">
        <f t="shared" si="1"/>
        <v>151250</v>
      </c>
    </row>
    <row r="20" spans="1:13" x14ac:dyDescent="0.2">
      <c r="A20" s="7">
        <v>66161299</v>
      </c>
      <c r="B20" s="7" t="s">
        <v>48</v>
      </c>
      <c r="C20" s="7" t="s">
        <v>10</v>
      </c>
      <c r="D20" s="7">
        <v>10</v>
      </c>
      <c r="E20" s="8">
        <v>3150</v>
      </c>
      <c r="F20" s="9">
        <f t="shared" si="0"/>
        <v>31500</v>
      </c>
      <c r="G20" s="7" t="s">
        <v>152</v>
      </c>
      <c r="H20" s="7" t="s">
        <v>393</v>
      </c>
      <c r="I20" s="22">
        <v>45691.76434431471</v>
      </c>
      <c r="L20" s="16">
        <v>45699</v>
      </c>
      <c r="M20" s="3">
        <f t="shared" si="1"/>
        <v>178250</v>
      </c>
    </row>
    <row r="21" spans="1:13" x14ac:dyDescent="0.2">
      <c r="A21" s="7">
        <v>79916453</v>
      </c>
      <c r="B21" s="7" t="s">
        <v>30</v>
      </c>
      <c r="C21" s="7" t="s">
        <v>91</v>
      </c>
      <c r="D21" s="7">
        <v>3</v>
      </c>
      <c r="E21" s="8">
        <v>4150</v>
      </c>
      <c r="F21" s="9">
        <f t="shared" si="0"/>
        <v>12450</v>
      </c>
      <c r="G21" s="7" t="s">
        <v>117</v>
      </c>
      <c r="H21" s="7" t="s">
        <v>359</v>
      </c>
      <c r="I21" s="22">
        <v>45691.889431456155</v>
      </c>
      <c r="L21" s="16">
        <v>45700</v>
      </c>
      <c r="M21" s="3">
        <f t="shared" si="1"/>
        <v>555600</v>
      </c>
    </row>
    <row r="22" spans="1:13" x14ac:dyDescent="0.2">
      <c r="A22" s="7">
        <v>35873872</v>
      </c>
      <c r="B22" s="7" t="s">
        <v>49</v>
      </c>
      <c r="C22" s="7" t="s">
        <v>78</v>
      </c>
      <c r="D22" s="7">
        <v>4</v>
      </c>
      <c r="E22" s="8">
        <v>4300</v>
      </c>
      <c r="F22" s="9">
        <f t="shared" si="0"/>
        <v>17200</v>
      </c>
      <c r="G22" s="7" t="s">
        <v>164</v>
      </c>
      <c r="H22" s="7" t="s">
        <v>332</v>
      </c>
      <c r="I22" s="22">
        <v>45691.925057453969</v>
      </c>
      <c r="L22" s="16">
        <v>45701</v>
      </c>
      <c r="M22" s="3">
        <f t="shared" si="1"/>
        <v>93550</v>
      </c>
    </row>
    <row r="23" spans="1:13" x14ac:dyDescent="0.2">
      <c r="A23" s="7">
        <v>68786099</v>
      </c>
      <c r="B23" s="7" t="s">
        <v>55</v>
      </c>
      <c r="C23" s="7" t="s">
        <v>10</v>
      </c>
      <c r="D23" s="7">
        <v>3</v>
      </c>
      <c r="E23" s="8">
        <v>6450</v>
      </c>
      <c r="F23" s="9">
        <f t="shared" si="0"/>
        <v>19350</v>
      </c>
      <c r="G23" s="7" t="s">
        <v>210</v>
      </c>
      <c r="H23" s="7" t="s">
        <v>450</v>
      </c>
      <c r="I23" s="22">
        <v>45691.93465237791</v>
      </c>
      <c r="L23" s="16">
        <v>45702</v>
      </c>
      <c r="M23" s="3">
        <f t="shared" si="1"/>
        <v>165500</v>
      </c>
    </row>
    <row r="24" spans="1:13" x14ac:dyDescent="0.2">
      <c r="A24" s="7">
        <v>29679845</v>
      </c>
      <c r="B24" s="7" t="s">
        <v>59</v>
      </c>
      <c r="C24" s="7" t="s">
        <v>67</v>
      </c>
      <c r="D24" s="7">
        <v>4</v>
      </c>
      <c r="E24" s="8">
        <v>5350</v>
      </c>
      <c r="F24" s="9">
        <f t="shared" si="0"/>
        <v>21400</v>
      </c>
      <c r="G24" s="7" t="s">
        <v>121</v>
      </c>
      <c r="H24" s="7" t="s">
        <v>363</v>
      </c>
      <c r="I24" s="22">
        <v>45692.035977133899</v>
      </c>
      <c r="L24" s="16">
        <v>45703</v>
      </c>
      <c r="M24" s="3">
        <f t="shared" si="1"/>
        <v>194200</v>
      </c>
    </row>
    <row r="25" spans="1:13" x14ac:dyDescent="0.2">
      <c r="A25" s="7">
        <v>12508412</v>
      </c>
      <c r="B25" s="7" t="s">
        <v>33</v>
      </c>
      <c r="C25" s="7" t="s">
        <v>78</v>
      </c>
      <c r="D25" s="7">
        <v>1</v>
      </c>
      <c r="E25" s="8">
        <v>4150</v>
      </c>
      <c r="F25" s="9">
        <f t="shared" si="0"/>
        <v>4150</v>
      </c>
      <c r="G25" s="7" t="s">
        <v>220</v>
      </c>
      <c r="H25" s="7" t="s">
        <v>460</v>
      </c>
      <c r="I25" s="22">
        <v>45692.12410811516</v>
      </c>
      <c r="L25" s="16">
        <v>45704</v>
      </c>
      <c r="M25" s="3">
        <f t="shared" si="1"/>
        <v>273350</v>
      </c>
    </row>
    <row r="26" spans="1:13" x14ac:dyDescent="0.2">
      <c r="A26" s="7">
        <v>49161200</v>
      </c>
      <c r="B26" s="7" t="s">
        <v>18</v>
      </c>
      <c r="C26" s="7" t="s">
        <v>11</v>
      </c>
      <c r="D26" s="7">
        <v>3</v>
      </c>
      <c r="E26" s="8">
        <v>4100</v>
      </c>
      <c r="F26" s="9">
        <f t="shared" si="0"/>
        <v>12300</v>
      </c>
      <c r="G26" s="7" t="s">
        <v>151</v>
      </c>
      <c r="H26" s="7" t="s">
        <v>435</v>
      </c>
      <c r="I26" s="22">
        <v>45692.130675374356</v>
      </c>
      <c r="L26" s="16">
        <v>45705</v>
      </c>
      <c r="M26" s="3">
        <f t="shared" si="1"/>
        <v>192950</v>
      </c>
    </row>
    <row r="27" spans="1:13" x14ac:dyDescent="0.2">
      <c r="A27" s="7">
        <v>82560518</v>
      </c>
      <c r="B27" s="7" t="s">
        <v>7</v>
      </c>
      <c r="C27" s="7" t="s">
        <v>71</v>
      </c>
      <c r="D27" s="7">
        <v>1</v>
      </c>
      <c r="E27" s="8">
        <v>6950</v>
      </c>
      <c r="F27" s="9">
        <f t="shared" si="0"/>
        <v>6950</v>
      </c>
      <c r="G27" s="7" t="s">
        <v>111</v>
      </c>
      <c r="H27" s="7" t="s">
        <v>353</v>
      </c>
      <c r="I27" s="22">
        <v>45692.142692929971</v>
      </c>
      <c r="L27" s="16">
        <v>45706</v>
      </c>
      <c r="M27" s="3">
        <f t="shared" si="1"/>
        <v>344450</v>
      </c>
    </row>
    <row r="28" spans="1:13" x14ac:dyDescent="0.2">
      <c r="A28" s="7">
        <v>86070435</v>
      </c>
      <c r="B28" s="7" t="s">
        <v>29</v>
      </c>
      <c r="C28" s="7" t="s">
        <v>67</v>
      </c>
      <c r="D28" s="7">
        <v>9</v>
      </c>
      <c r="E28" s="8">
        <v>3550</v>
      </c>
      <c r="F28" s="9">
        <f t="shared" si="0"/>
        <v>31950</v>
      </c>
      <c r="G28" s="7" t="s">
        <v>93</v>
      </c>
      <c r="H28" s="7" t="s">
        <v>335</v>
      </c>
      <c r="I28" s="22">
        <v>45692.69705029382</v>
      </c>
      <c r="L28" s="16">
        <v>45707</v>
      </c>
      <c r="M28" s="3">
        <f t="shared" si="1"/>
        <v>207850</v>
      </c>
    </row>
    <row r="29" spans="1:13" x14ac:dyDescent="0.2">
      <c r="A29" s="7">
        <v>56011974</v>
      </c>
      <c r="B29" s="7" t="s">
        <v>23</v>
      </c>
      <c r="C29" s="7" t="s">
        <v>69</v>
      </c>
      <c r="D29" s="7">
        <v>4</v>
      </c>
      <c r="E29" s="8">
        <v>3350</v>
      </c>
      <c r="F29" s="9">
        <f t="shared" si="0"/>
        <v>13400</v>
      </c>
      <c r="G29" s="7" t="s">
        <v>123</v>
      </c>
      <c r="H29" s="7" t="s">
        <v>365</v>
      </c>
      <c r="I29" s="22">
        <v>45693.01150558317</v>
      </c>
      <c r="L29" s="16">
        <v>45708</v>
      </c>
      <c r="M29" s="3">
        <f t="shared" si="1"/>
        <v>510850</v>
      </c>
    </row>
    <row r="30" spans="1:13" x14ac:dyDescent="0.2">
      <c r="A30" s="7">
        <v>14886062</v>
      </c>
      <c r="B30" s="7" t="s">
        <v>28</v>
      </c>
      <c r="C30" s="7" t="s">
        <v>78</v>
      </c>
      <c r="D30" s="7">
        <v>9</v>
      </c>
      <c r="E30" s="8">
        <v>5500</v>
      </c>
      <c r="F30" s="9">
        <f t="shared" si="0"/>
        <v>49500</v>
      </c>
      <c r="G30" s="7" t="s">
        <v>178</v>
      </c>
      <c r="H30" s="7" t="s">
        <v>418</v>
      </c>
      <c r="I30" s="22">
        <v>45693.274005556799</v>
      </c>
      <c r="L30" s="16">
        <v>45709</v>
      </c>
      <c r="M30" s="3">
        <f t="shared" si="1"/>
        <v>218700</v>
      </c>
    </row>
    <row r="31" spans="1:13" x14ac:dyDescent="0.2">
      <c r="A31" s="7">
        <v>63449141</v>
      </c>
      <c r="B31" s="7" t="s">
        <v>26</v>
      </c>
      <c r="C31" s="7" t="s">
        <v>82</v>
      </c>
      <c r="D31" s="7">
        <v>2</v>
      </c>
      <c r="E31" s="8">
        <v>2800</v>
      </c>
      <c r="F31" s="9">
        <f t="shared" si="0"/>
        <v>5600</v>
      </c>
      <c r="G31" s="7" t="s">
        <v>109</v>
      </c>
      <c r="H31" s="7" t="s">
        <v>351</v>
      </c>
      <c r="I31" s="22">
        <v>45693.349959820865</v>
      </c>
      <c r="L31" s="16">
        <v>45710</v>
      </c>
      <c r="M31" s="3">
        <f t="shared" si="1"/>
        <v>136200</v>
      </c>
    </row>
    <row r="32" spans="1:13" x14ac:dyDescent="0.2">
      <c r="A32" s="7">
        <v>28697152</v>
      </c>
      <c r="B32" s="7" t="s">
        <v>36</v>
      </c>
      <c r="C32" s="7" t="s">
        <v>78</v>
      </c>
      <c r="D32" s="7">
        <v>3</v>
      </c>
      <c r="E32" s="8">
        <v>6100</v>
      </c>
      <c r="F32" s="9">
        <f t="shared" si="0"/>
        <v>18300</v>
      </c>
      <c r="G32" s="7" t="s">
        <v>179</v>
      </c>
      <c r="H32" s="7" t="s">
        <v>419</v>
      </c>
      <c r="I32" s="22">
        <v>45693.497088115357</v>
      </c>
      <c r="L32" s="16">
        <v>45711</v>
      </c>
      <c r="M32" s="3">
        <f t="shared" si="1"/>
        <v>82900</v>
      </c>
    </row>
    <row r="33" spans="1:13" x14ac:dyDescent="0.2">
      <c r="A33" s="7">
        <v>73417010</v>
      </c>
      <c r="B33" s="7" t="s">
        <v>14</v>
      </c>
      <c r="C33" s="7" t="s">
        <v>11</v>
      </c>
      <c r="D33" s="7">
        <v>2</v>
      </c>
      <c r="E33" s="8">
        <v>13750</v>
      </c>
      <c r="F33" s="9">
        <f t="shared" si="0"/>
        <v>27500</v>
      </c>
      <c r="G33" s="7" t="s">
        <v>207</v>
      </c>
      <c r="H33" s="7" t="s">
        <v>447</v>
      </c>
      <c r="I33" s="22">
        <v>45693.640270452983</v>
      </c>
      <c r="L33" s="16">
        <v>45712</v>
      </c>
      <c r="M33" s="3">
        <f t="shared" si="1"/>
        <v>393100</v>
      </c>
    </row>
    <row r="34" spans="1:13" x14ac:dyDescent="0.2">
      <c r="A34" s="7">
        <v>68786095</v>
      </c>
      <c r="B34" s="7" t="s">
        <v>55</v>
      </c>
      <c r="C34" s="7" t="s">
        <v>67</v>
      </c>
      <c r="D34" s="7">
        <v>3</v>
      </c>
      <c r="E34" s="8">
        <v>6450</v>
      </c>
      <c r="F34" s="9">
        <f t="shared" si="0"/>
        <v>19350</v>
      </c>
      <c r="G34" s="7" t="s">
        <v>210</v>
      </c>
      <c r="H34" s="7" t="s">
        <v>450</v>
      </c>
      <c r="I34" s="22">
        <v>45693.659771401981</v>
      </c>
      <c r="L34" s="16">
        <v>45713</v>
      </c>
      <c r="M34" s="3">
        <f t="shared" si="1"/>
        <v>266750</v>
      </c>
    </row>
    <row r="35" spans="1:13" x14ac:dyDescent="0.2">
      <c r="A35" s="7">
        <v>39681798</v>
      </c>
      <c r="B35" s="7" t="s">
        <v>42</v>
      </c>
      <c r="C35" s="7" t="s">
        <v>71</v>
      </c>
      <c r="D35" s="7">
        <v>4</v>
      </c>
      <c r="E35" s="8">
        <v>9750</v>
      </c>
      <c r="F35" s="9">
        <f t="shared" si="0"/>
        <v>39000</v>
      </c>
      <c r="G35" s="7" t="s">
        <v>190</v>
      </c>
      <c r="H35" s="7" t="s">
        <v>473</v>
      </c>
      <c r="I35" s="22">
        <v>45693.669543064338</v>
      </c>
      <c r="L35" s="16">
        <v>45714</v>
      </c>
      <c r="M35" s="3">
        <f t="shared" si="1"/>
        <v>77550</v>
      </c>
    </row>
    <row r="36" spans="1:13" x14ac:dyDescent="0.2">
      <c r="A36" s="7">
        <v>97818762</v>
      </c>
      <c r="B36" s="7" t="s">
        <v>53</v>
      </c>
      <c r="C36" s="7" t="s">
        <v>78</v>
      </c>
      <c r="D36" s="7">
        <v>2</v>
      </c>
      <c r="E36" s="8">
        <v>4950</v>
      </c>
      <c r="F36" s="9">
        <f t="shared" si="0"/>
        <v>9900</v>
      </c>
      <c r="G36" s="7" t="s">
        <v>142</v>
      </c>
      <c r="H36" s="7" t="s">
        <v>384</v>
      </c>
      <c r="I36" s="22">
        <v>45693.819120444961</v>
      </c>
      <c r="L36" s="16">
        <v>45715</v>
      </c>
      <c r="M36" s="3">
        <f t="shared" si="1"/>
        <v>95150</v>
      </c>
    </row>
    <row r="37" spans="1:13" x14ac:dyDescent="0.2">
      <c r="A37" s="7">
        <v>92635491</v>
      </c>
      <c r="B37" s="7" t="s">
        <v>12</v>
      </c>
      <c r="C37" s="7" t="s">
        <v>82</v>
      </c>
      <c r="D37" s="7">
        <v>5</v>
      </c>
      <c r="E37" s="8">
        <v>5600</v>
      </c>
      <c r="F37" s="9">
        <f t="shared" si="0"/>
        <v>28000</v>
      </c>
      <c r="G37" s="7" t="s">
        <v>174</v>
      </c>
      <c r="H37" s="7" t="s">
        <v>414</v>
      </c>
      <c r="I37" s="22">
        <v>45693.912449741103</v>
      </c>
      <c r="L37" s="16">
        <v>45716</v>
      </c>
      <c r="M37" s="3">
        <f t="shared" si="1"/>
        <v>188550</v>
      </c>
    </row>
    <row r="38" spans="1:13" x14ac:dyDescent="0.2">
      <c r="A38" s="7">
        <v>34956853</v>
      </c>
      <c r="B38" s="7" t="s">
        <v>51</v>
      </c>
      <c r="C38" s="7" t="s">
        <v>91</v>
      </c>
      <c r="D38" s="7">
        <v>1</v>
      </c>
      <c r="E38" s="8">
        <v>6700</v>
      </c>
      <c r="F38" s="9">
        <f t="shared" si="0"/>
        <v>6700</v>
      </c>
      <c r="G38" s="7" t="s">
        <v>191</v>
      </c>
      <c r="H38" s="7" t="s">
        <v>430</v>
      </c>
      <c r="I38" s="22">
        <v>45694.581852908486</v>
      </c>
      <c r="L38" s="15">
        <v>45717</v>
      </c>
    </row>
    <row r="39" spans="1:13" x14ac:dyDescent="0.2">
      <c r="A39" s="7">
        <v>42239620</v>
      </c>
      <c r="B39" s="7" t="s">
        <v>46</v>
      </c>
      <c r="C39" s="7" t="s">
        <v>11</v>
      </c>
      <c r="D39" s="7">
        <v>5</v>
      </c>
      <c r="E39" s="8">
        <v>7650</v>
      </c>
      <c r="F39" s="9">
        <f t="shared" si="0"/>
        <v>38250</v>
      </c>
      <c r="G39" s="7" t="s">
        <v>186</v>
      </c>
      <c r="H39" s="7" t="s">
        <v>426</v>
      </c>
      <c r="I39" s="22">
        <v>45694.589153756213</v>
      </c>
    </row>
    <row r="40" spans="1:13" x14ac:dyDescent="0.2">
      <c r="A40" s="7">
        <v>12680956</v>
      </c>
      <c r="B40" s="7" t="s">
        <v>25</v>
      </c>
      <c r="C40" s="7" t="s">
        <v>83</v>
      </c>
      <c r="D40" s="7">
        <v>1</v>
      </c>
      <c r="E40" s="8">
        <v>7100</v>
      </c>
      <c r="F40" s="9">
        <f t="shared" si="0"/>
        <v>7100</v>
      </c>
      <c r="G40" s="7" t="s">
        <v>85</v>
      </c>
      <c r="H40" s="7" t="s">
        <v>327</v>
      </c>
      <c r="I40" s="22">
        <v>45694.653904659739</v>
      </c>
    </row>
    <row r="41" spans="1:13" x14ac:dyDescent="0.2">
      <c r="A41" s="7">
        <v>63640162</v>
      </c>
      <c r="B41" s="7" t="s">
        <v>35</v>
      </c>
      <c r="C41" s="7" t="s">
        <v>78</v>
      </c>
      <c r="D41" s="7">
        <v>1</v>
      </c>
      <c r="E41" s="8">
        <v>6950</v>
      </c>
      <c r="F41" s="9">
        <f t="shared" si="0"/>
        <v>6950</v>
      </c>
      <c r="G41" s="7" t="s">
        <v>115</v>
      </c>
      <c r="H41" s="7" t="s">
        <v>357</v>
      </c>
      <c r="I41" s="22">
        <v>45694.742570129485</v>
      </c>
      <c r="K41" s="14" t="s">
        <v>490</v>
      </c>
      <c r="L41" s="4" t="s">
        <v>485</v>
      </c>
      <c r="M41" s="2" t="b">
        <f>OR(AND(RIGHT($H2,3)&lt;&gt;".hu",RIGHT($H2,4)&lt;&gt;".com",RIGHT($H2,4)&lt;&gt;".net"),ISERROR(SEARCH("@",$H2,1)))</f>
        <v>0</v>
      </c>
    </row>
    <row r="42" spans="1:13" x14ac:dyDescent="0.2">
      <c r="A42" s="7">
        <v>80379496</v>
      </c>
      <c r="B42" s="7" t="s">
        <v>64</v>
      </c>
      <c r="C42" s="7" t="s">
        <v>83</v>
      </c>
      <c r="D42" s="7">
        <v>2</v>
      </c>
      <c r="E42" s="8">
        <v>5450</v>
      </c>
      <c r="F42" s="9">
        <f t="shared" si="0"/>
        <v>10900</v>
      </c>
      <c r="G42" s="7" t="s">
        <v>214</v>
      </c>
      <c r="H42" s="7" t="s">
        <v>454</v>
      </c>
      <c r="I42" s="22">
        <v>45695.312663267941</v>
      </c>
      <c r="L42" s="4"/>
      <c r="M42" s="2" t="b">
        <f>NOT(AND(OR(RIGHT($H2,3)=".hu",RIGHT($H2,4)=".com",RIGHT($H2,4)=".net"),ISNUMBER(SEARCH("@",$H2,1))))</f>
        <v>0</v>
      </c>
    </row>
    <row r="43" spans="1:13" x14ac:dyDescent="0.2">
      <c r="A43" s="7">
        <v>72375459</v>
      </c>
      <c r="B43" s="7" t="s">
        <v>17</v>
      </c>
      <c r="C43" s="7" t="s">
        <v>10</v>
      </c>
      <c r="D43" s="7">
        <v>2</v>
      </c>
      <c r="E43" s="8">
        <v>9250</v>
      </c>
      <c r="F43" s="9">
        <f t="shared" si="0"/>
        <v>18500</v>
      </c>
      <c r="G43" s="7" t="s">
        <v>119</v>
      </c>
      <c r="H43" s="7" t="s">
        <v>361</v>
      </c>
      <c r="I43" s="22">
        <v>45695.567076810948</v>
      </c>
    </row>
    <row r="44" spans="1:13" x14ac:dyDescent="0.2">
      <c r="A44" s="7">
        <v>34799428</v>
      </c>
      <c r="B44" s="7" t="s">
        <v>16</v>
      </c>
      <c r="C44" s="7" t="s">
        <v>71</v>
      </c>
      <c r="D44" s="7">
        <v>17</v>
      </c>
      <c r="E44" s="8">
        <v>7250</v>
      </c>
      <c r="F44" s="9">
        <f t="shared" si="0"/>
        <v>123250</v>
      </c>
      <c r="G44" s="7" t="s">
        <v>87</v>
      </c>
      <c r="H44" s="7" t="s">
        <v>329</v>
      </c>
      <c r="I44" s="22">
        <v>45695.685313225535</v>
      </c>
    </row>
    <row r="45" spans="1:13" x14ac:dyDescent="0.2">
      <c r="A45" s="7">
        <v>86070431</v>
      </c>
      <c r="B45" s="7" t="s">
        <v>29</v>
      </c>
      <c r="C45" s="7" t="s">
        <v>82</v>
      </c>
      <c r="D45" s="7">
        <v>1</v>
      </c>
      <c r="E45" s="8">
        <v>3550</v>
      </c>
      <c r="F45" s="9">
        <f t="shared" si="0"/>
        <v>3550</v>
      </c>
      <c r="G45" s="7" t="s">
        <v>149</v>
      </c>
      <c r="H45" s="7" t="s">
        <v>391</v>
      </c>
      <c r="I45" s="22">
        <v>45695.760342076203</v>
      </c>
    </row>
    <row r="46" spans="1:13" x14ac:dyDescent="0.2">
      <c r="A46" s="7">
        <v>28568949</v>
      </c>
      <c r="B46" s="7" t="s">
        <v>58</v>
      </c>
      <c r="C46" s="7" t="s">
        <v>10</v>
      </c>
      <c r="D46" s="7">
        <v>2</v>
      </c>
      <c r="E46" s="8">
        <v>2500</v>
      </c>
      <c r="F46" s="9">
        <f t="shared" si="0"/>
        <v>5000</v>
      </c>
      <c r="G46" s="7" t="s">
        <v>163</v>
      </c>
      <c r="H46" s="7" t="s">
        <v>404</v>
      </c>
      <c r="I46" s="22">
        <v>45695.96972811679</v>
      </c>
    </row>
    <row r="47" spans="1:13" x14ac:dyDescent="0.2">
      <c r="A47" s="7">
        <v>20830263</v>
      </c>
      <c r="B47" s="7" t="s">
        <v>41</v>
      </c>
      <c r="C47" s="7" t="s">
        <v>91</v>
      </c>
      <c r="D47" s="7">
        <v>5</v>
      </c>
      <c r="E47" s="8">
        <v>8350</v>
      </c>
      <c r="F47" s="9">
        <f t="shared" si="0"/>
        <v>41750</v>
      </c>
      <c r="G47" s="7" t="s">
        <v>122</v>
      </c>
      <c r="H47" s="7" t="s">
        <v>364</v>
      </c>
      <c r="I47" s="22">
        <v>45696.023749985223</v>
      </c>
    </row>
    <row r="48" spans="1:13" x14ac:dyDescent="0.2">
      <c r="A48" s="7">
        <v>81025193</v>
      </c>
      <c r="B48" s="7" t="s">
        <v>50</v>
      </c>
      <c r="C48" s="7" t="s">
        <v>91</v>
      </c>
      <c r="D48" s="7">
        <v>5</v>
      </c>
      <c r="E48" s="8">
        <v>8200</v>
      </c>
      <c r="F48" s="9">
        <f t="shared" si="0"/>
        <v>41000</v>
      </c>
      <c r="G48" s="7" t="s">
        <v>137</v>
      </c>
      <c r="H48" s="7" t="s">
        <v>379</v>
      </c>
      <c r="I48" s="22">
        <v>45696.032579533407</v>
      </c>
    </row>
    <row r="49" spans="1:9" x14ac:dyDescent="0.2">
      <c r="A49" s="7">
        <v>76945868</v>
      </c>
      <c r="B49" s="7" t="s">
        <v>15</v>
      </c>
      <c r="C49" s="7" t="s">
        <v>71</v>
      </c>
      <c r="D49" s="7">
        <v>5</v>
      </c>
      <c r="E49" s="8">
        <v>6600</v>
      </c>
      <c r="F49" s="9">
        <f t="shared" si="0"/>
        <v>33000</v>
      </c>
      <c r="G49" s="7" t="s">
        <v>213</v>
      </c>
      <c r="H49" s="7" t="s">
        <v>453</v>
      </c>
      <c r="I49" s="22">
        <v>45696.041224986031</v>
      </c>
    </row>
    <row r="50" spans="1:9" x14ac:dyDescent="0.2">
      <c r="A50" s="7">
        <v>39681798</v>
      </c>
      <c r="B50" s="7" t="s">
        <v>42</v>
      </c>
      <c r="C50" s="7" t="s">
        <v>71</v>
      </c>
      <c r="D50" s="7">
        <v>5</v>
      </c>
      <c r="E50" s="8">
        <v>9750</v>
      </c>
      <c r="F50" s="9">
        <f t="shared" si="0"/>
        <v>48750</v>
      </c>
      <c r="G50" s="7" t="s">
        <v>119</v>
      </c>
      <c r="H50" s="7" t="s">
        <v>469</v>
      </c>
      <c r="I50" s="22">
        <v>45696.096517456339</v>
      </c>
    </row>
    <row r="51" spans="1:9" x14ac:dyDescent="0.2">
      <c r="A51" s="7">
        <v>15901034</v>
      </c>
      <c r="B51" s="7" t="s">
        <v>27</v>
      </c>
      <c r="C51" s="7" t="s">
        <v>69</v>
      </c>
      <c r="D51" s="7">
        <v>3</v>
      </c>
      <c r="E51" s="8">
        <v>6650</v>
      </c>
      <c r="F51" s="9">
        <f t="shared" si="0"/>
        <v>19950</v>
      </c>
      <c r="G51" s="7" t="s">
        <v>146</v>
      </c>
      <c r="H51" s="7" t="s">
        <v>388</v>
      </c>
      <c r="I51" s="22">
        <v>45696.277213223635</v>
      </c>
    </row>
    <row r="52" spans="1:9" x14ac:dyDescent="0.2">
      <c r="A52" s="7">
        <v>35873877</v>
      </c>
      <c r="B52" s="7" t="s">
        <v>49</v>
      </c>
      <c r="C52" s="7" t="s">
        <v>74</v>
      </c>
      <c r="D52" s="7">
        <v>4</v>
      </c>
      <c r="E52" s="8">
        <v>4300</v>
      </c>
      <c r="F52" s="9">
        <f t="shared" si="0"/>
        <v>17200</v>
      </c>
      <c r="G52" s="7" t="s">
        <v>135</v>
      </c>
      <c r="H52" s="7" t="s">
        <v>377</v>
      </c>
      <c r="I52" s="22">
        <v>45696.448339710943</v>
      </c>
    </row>
    <row r="53" spans="1:9" x14ac:dyDescent="0.2">
      <c r="A53" s="7">
        <v>58622706</v>
      </c>
      <c r="B53" s="7" t="s">
        <v>24</v>
      </c>
      <c r="C53" s="7" t="s">
        <v>83</v>
      </c>
      <c r="D53" s="7">
        <v>3</v>
      </c>
      <c r="E53" s="8">
        <v>2300</v>
      </c>
      <c r="F53" s="9">
        <f t="shared" si="0"/>
        <v>6900</v>
      </c>
      <c r="G53" s="7" t="s">
        <v>84</v>
      </c>
      <c r="H53" s="7" t="s">
        <v>326</v>
      </c>
      <c r="I53" s="22">
        <v>45696.609256054231</v>
      </c>
    </row>
    <row r="54" spans="1:9" x14ac:dyDescent="0.2">
      <c r="A54" s="7">
        <v>66161296</v>
      </c>
      <c r="B54" s="7" t="s">
        <v>48</v>
      </c>
      <c r="C54" s="7" t="s">
        <v>83</v>
      </c>
      <c r="D54" s="7">
        <v>19</v>
      </c>
      <c r="E54" s="8">
        <v>3150</v>
      </c>
      <c r="F54" s="9">
        <f t="shared" si="0"/>
        <v>59850</v>
      </c>
      <c r="G54" s="7" t="s">
        <v>133</v>
      </c>
      <c r="H54" s="7" t="s">
        <v>375</v>
      </c>
      <c r="I54" s="22">
        <v>45696.683927455058</v>
      </c>
    </row>
    <row r="55" spans="1:9" x14ac:dyDescent="0.2">
      <c r="A55" s="7">
        <v>76945868</v>
      </c>
      <c r="B55" s="7" t="s">
        <v>15</v>
      </c>
      <c r="C55" s="7" t="s">
        <v>71</v>
      </c>
      <c r="D55" s="7">
        <v>4</v>
      </c>
      <c r="E55" s="8">
        <v>6600</v>
      </c>
      <c r="F55" s="9">
        <f t="shared" si="0"/>
        <v>26400</v>
      </c>
      <c r="G55" s="7" t="s">
        <v>72</v>
      </c>
      <c r="H55" s="7" t="s">
        <v>318</v>
      </c>
      <c r="I55" s="22">
        <v>45696.918432737628</v>
      </c>
    </row>
    <row r="56" spans="1:9" x14ac:dyDescent="0.2">
      <c r="A56" s="7">
        <v>45881192</v>
      </c>
      <c r="B56" s="7" t="s">
        <v>21</v>
      </c>
      <c r="C56" s="7" t="s">
        <v>78</v>
      </c>
      <c r="D56" s="7">
        <v>3</v>
      </c>
      <c r="E56" s="8">
        <v>5150</v>
      </c>
      <c r="F56" s="9">
        <f t="shared" si="0"/>
        <v>15450</v>
      </c>
      <c r="G56" s="7" t="s">
        <v>124</v>
      </c>
      <c r="H56" s="7" t="s">
        <v>366</v>
      </c>
      <c r="I56" s="22">
        <v>45696.968450014007</v>
      </c>
    </row>
    <row r="57" spans="1:9" x14ac:dyDescent="0.2">
      <c r="A57" s="7">
        <v>39681799</v>
      </c>
      <c r="B57" s="7" t="s">
        <v>42</v>
      </c>
      <c r="C57" s="7" t="s">
        <v>10</v>
      </c>
      <c r="D57" s="7">
        <v>4</v>
      </c>
      <c r="E57" s="8">
        <v>9750</v>
      </c>
      <c r="F57" s="9">
        <f t="shared" si="0"/>
        <v>39000</v>
      </c>
      <c r="G57" s="7" t="s">
        <v>205</v>
      </c>
      <c r="H57" s="7" t="s">
        <v>445</v>
      </c>
      <c r="I57" s="22">
        <v>45697.074395528405</v>
      </c>
    </row>
    <row r="58" spans="1:9" x14ac:dyDescent="0.2">
      <c r="A58" s="7">
        <v>23965947</v>
      </c>
      <c r="B58" s="7" t="s">
        <v>61</v>
      </c>
      <c r="C58" s="7" t="s">
        <v>74</v>
      </c>
      <c r="D58" s="7">
        <v>5</v>
      </c>
      <c r="E58" s="8">
        <v>7650</v>
      </c>
      <c r="F58" s="9">
        <f t="shared" si="0"/>
        <v>38250</v>
      </c>
      <c r="G58" s="7" t="s">
        <v>199</v>
      </c>
      <c r="H58" s="7" t="s">
        <v>439</v>
      </c>
      <c r="I58" s="22">
        <v>45697.137003380514</v>
      </c>
    </row>
    <row r="59" spans="1:9" x14ac:dyDescent="0.2">
      <c r="A59" s="7">
        <v>79916454</v>
      </c>
      <c r="B59" s="7" t="s">
        <v>30</v>
      </c>
      <c r="C59" s="7" t="s">
        <v>69</v>
      </c>
      <c r="D59" s="7">
        <v>3</v>
      </c>
      <c r="E59" s="8">
        <v>4150</v>
      </c>
      <c r="F59" s="9">
        <f t="shared" si="0"/>
        <v>12450</v>
      </c>
      <c r="G59" s="7" t="s">
        <v>116</v>
      </c>
      <c r="H59" s="7" t="s">
        <v>358</v>
      </c>
      <c r="I59" s="22">
        <v>45697.324770686835</v>
      </c>
    </row>
    <row r="60" spans="1:9" x14ac:dyDescent="0.2">
      <c r="A60" s="7">
        <v>66892043</v>
      </c>
      <c r="B60" s="7" t="s">
        <v>22</v>
      </c>
      <c r="C60" s="7" t="s">
        <v>91</v>
      </c>
      <c r="D60" s="7">
        <v>3</v>
      </c>
      <c r="E60" s="8">
        <v>5950</v>
      </c>
      <c r="F60" s="9">
        <f t="shared" si="0"/>
        <v>17850</v>
      </c>
      <c r="G60" s="7" t="s">
        <v>100</v>
      </c>
      <c r="H60" s="7" t="s">
        <v>342</v>
      </c>
      <c r="I60" s="22">
        <v>45697.325596631505</v>
      </c>
    </row>
    <row r="61" spans="1:9" x14ac:dyDescent="0.2">
      <c r="A61" s="7">
        <v>73417012</v>
      </c>
      <c r="B61" s="7" t="s">
        <v>14</v>
      </c>
      <c r="C61" s="7" t="s">
        <v>78</v>
      </c>
      <c r="D61" s="7">
        <v>3</v>
      </c>
      <c r="E61" s="8">
        <v>13750</v>
      </c>
      <c r="F61" s="9">
        <f t="shared" si="0"/>
        <v>41250</v>
      </c>
      <c r="G61" s="7" t="s">
        <v>104</v>
      </c>
      <c r="H61" s="7" t="s">
        <v>346</v>
      </c>
      <c r="I61" s="22">
        <v>45697.406611464656</v>
      </c>
    </row>
    <row r="62" spans="1:9" x14ac:dyDescent="0.2">
      <c r="A62" s="7">
        <v>62729859</v>
      </c>
      <c r="B62" s="7" t="s">
        <v>45</v>
      </c>
      <c r="C62" s="7" t="s">
        <v>10</v>
      </c>
      <c r="D62" s="7">
        <v>9</v>
      </c>
      <c r="E62" s="8">
        <v>5550</v>
      </c>
      <c r="F62" s="9">
        <f t="shared" si="0"/>
        <v>49950</v>
      </c>
      <c r="G62" s="7" t="s">
        <v>173</v>
      </c>
      <c r="H62" s="7" t="s">
        <v>413</v>
      </c>
      <c r="I62" s="22">
        <v>45697.453756007009</v>
      </c>
    </row>
    <row r="63" spans="1:9" x14ac:dyDescent="0.2">
      <c r="A63" s="7">
        <v>77611620</v>
      </c>
      <c r="B63" s="7" t="s">
        <v>19</v>
      </c>
      <c r="C63" s="7" t="s">
        <v>11</v>
      </c>
      <c r="D63" s="7">
        <v>2</v>
      </c>
      <c r="E63" s="8">
        <v>5300</v>
      </c>
      <c r="F63" s="9">
        <f t="shared" si="0"/>
        <v>10600</v>
      </c>
      <c r="G63" s="7" t="s">
        <v>192</v>
      </c>
      <c r="H63" s="7" t="s">
        <v>431</v>
      </c>
      <c r="I63" s="22">
        <v>45697.870009563616</v>
      </c>
    </row>
    <row r="64" spans="1:9" x14ac:dyDescent="0.2">
      <c r="A64" s="7">
        <v>66892047</v>
      </c>
      <c r="B64" s="7" t="s">
        <v>22</v>
      </c>
      <c r="C64" s="7" t="s">
        <v>74</v>
      </c>
      <c r="D64" s="7">
        <v>12</v>
      </c>
      <c r="E64" s="8">
        <v>5950</v>
      </c>
      <c r="F64" s="9">
        <f t="shared" si="0"/>
        <v>71400</v>
      </c>
      <c r="G64" s="7" t="s">
        <v>81</v>
      </c>
      <c r="H64" s="7" t="s">
        <v>325</v>
      </c>
      <c r="I64" s="22">
        <v>45697.886527766917</v>
      </c>
    </row>
    <row r="65" spans="1:9" x14ac:dyDescent="0.2">
      <c r="A65" s="7">
        <v>23965940</v>
      </c>
      <c r="B65" s="7" t="s">
        <v>61</v>
      </c>
      <c r="C65" s="7" t="s">
        <v>11</v>
      </c>
      <c r="D65" s="7">
        <v>5</v>
      </c>
      <c r="E65" s="8">
        <v>7650</v>
      </c>
      <c r="F65" s="9">
        <f t="shared" si="0"/>
        <v>38250</v>
      </c>
      <c r="G65" s="7" t="s">
        <v>184</v>
      </c>
      <c r="H65" s="7" t="s">
        <v>424</v>
      </c>
      <c r="I65" s="22">
        <v>45697.973172906219</v>
      </c>
    </row>
    <row r="66" spans="1:9" x14ac:dyDescent="0.2">
      <c r="A66" s="7">
        <v>15901030</v>
      </c>
      <c r="B66" s="7" t="s">
        <v>27</v>
      </c>
      <c r="C66" s="7" t="s">
        <v>11</v>
      </c>
      <c r="D66" s="7">
        <v>2</v>
      </c>
      <c r="E66" s="8">
        <v>6650</v>
      </c>
      <c r="F66" s="9">
        <f t="shared" ref="F66:F129" si="2">D66*E66</f>
        <v>13300</v>
      </c>
      <c r="G66" s="7" t="s">
        <v>150</v>
      </c>
      <c r="H66" s="7" t="s">
        <v>392</v>
      </c>
      <c r="I66" s="22">
        <v>45698.109434109523</v>
      </c>
    </row>
    <row r="67" spans="1:9" x14ac:dyDescent="0.2">
      <c r="A67" s="7">
        <v>92445172</v>
      </c>
      <c r="B67" s="7" t="s">
        <v>63</v>
      </c>
      <c r="C67" s="7" t="s">
        <v>78</v>
      </c>
      <c r="D67" s="7">
        <v>17</v>
      </c>
      <c r="E67" s="8">
        <v>2100</v>
      </c>
      <c r="F67" s="9">
        <f t="shared" si="2"/>
        <v>35700</v>
      </c>
      <c r="G67" s="7" t="s">
        <v>151</v>
      </c>
      <c r="H67" s="7" t="s">
        <v>435</v>
      </c>
      <c r="I67" s="22">
        <v>45698.295776617044</v>
      </c>
    </row>
    <row r="68" spans="1:9" x14ac:dyDescent="0.2">
      <c r="A68" s="7">
        <v>29030999</v>
      </c>
      <c r="B68" s="7" t="s">
        <v>8</v>
      </c>
      <c r="C68" s="7" t="s">
        <v>10</v>
      </c>
      <c r="D68" s="7">
        <v>5</v>
      </c>
      <c r="E68" s="8">
        <v>4000</v>
      </c>
      <c r="F68" s="9">
        <f t="shared" si="2"/>
        <v>20000</v>
      </c>
      <c r="G68" s="7" t="s">
        <v>201</v>
      </c>
      <c r="H68" s="7" t="s">
        <v>441</v>
      </c>
      <c r="I68" s="22">
        <v>45698.312351338514</v>
      </c>
    </row>
    <row r="69" spans="1:9" x14ac:dyDescent="0.2">
      <c r="A69" s="7">
        <v>21916955</v>
      </c>
      <c r="B69" s="7" t="s">
        <v>47</v>
      </c>
      <c r="C69" s="7" t="s">
        <v>67</v>
      </c>
      <c r="D69" s="7">
        <v>4</v>
      </c>
      <c r="E69" s="8">
        <v>4600</v>
      </c>
      <c r="F69" s="9">
        <f t="shared" si="2"/>
        <v>18400</v>
      </c>
      <c r="G69" s="7" t="s">
        <v>131</v>
      </c>
      <c r="H69" s="7" t="s">
        <v>373</v>
      </c>
      <c r="I69" s="22">
        <v>45698.663125150451</v>
      </c>
    </row>
    <row r="70" spans="1:9" x14ac:dyDescent="0.2">
      <c r="A70" s="7">
        <v>28697156</v>
      </c>
      <c r="B70" s="7" t="s">
        <v>36</v>
      </c>
      <c r="C70" s="7" t="s">
        <v>83</v>
      </c>
      <c r="D70" s="7">
        <v>1</v>
      </c>
      <c r="E70" s="8">
        <v>6100</v>
      </c>
      <c r="F70" s="9">
        <f t="shared" si="2"/>
        <v>6100</v>
      </c>
      <c r="G70" s="7" t="s">
        <v>165</v>
      </c>
      <c r="H70" s="7" t="s">
        <v>405</v>
      </c>
      <c r="I70" s="22">
        <v>45698.848585170832</v>
      </c>
    </row>
    <row r="71" spans="1:9" x14ac:dyDescent="0.2">
      <c r="A71" s="7">
        <v>47491848</v>
      </c>
      <c r="B71" s="7" t="s">
        <v>39</v>
      </c>
      <c r="C71" s="7" t="s">
        <v>71</v>
      </c>
      <c r="D71" s="7">
        <v>4</v>
      </c>
      <c r="E71" s="8">
        <v>8000</v>
      </c>
      <c r="F71" s="9">
        <f t="shared" si="2"/>
        <v>32000</v>
      </c>
      <c r="G71" s="7" t="s">
        <v>134</v>
      </c>
      <c r="H71" s="7" t="s">
        <v>376</v>
      </c>
      <c r="I71" s="22">
        <v>45698.912650921236</v>
      </c>
    </row>
    <row r="72" spans="1:9" x14ac:dyDescent="0.2">
      <c r="A72" s="7">
        <v>45881197</v>
      </c>
      <c r="B72" s="7" t="s">
        <v>21</v>
      </c>
      <c r="C72" s="7" t="s">
        <v>74</v>
      </c>
      <c r="D72" s="7">
        <v>5</v>
      </c>
      <c r="E72" s="8">
        <v>5150</v>
      </c>
      <c r="F72" s="9">
        <f t="shared" si="2"/>
        <v>25750</v>
      </c>
      <c r="G72" s="7" t="s">
        <v>80</v>
      </c>
      <c r="H72" s="7" t="s">
        <v>324</v>
      </c>
      <c r="I72" s="22">
        <v>45698.956909295121</v>
      </c>
    </row>
    <row r="73" spans="1:9" x14ac:dyDescent="0.2">
      <c r="A73" s="7">
        <v>61457746</v>
      </c>
      <c r="B73" s="7" t="s">
        <v>38</v>
      </c>
      <c r="C73" s="7" t="s">
        <v>83</v>
      </c>
      <c r="D73" s="7">
        <v>8</v>
      </c>
      <c r="E73" s="8">
        <v>4600</v>
      </c>
      <c r="F73" s="9">
        <f t="shared" si="2"/>
        <v>36800</v>
      </c>
      <c r="G73" s="7" t="s">
        <v>187</v>
      </c>
      <c r="H73" s="7" t="s">
        <v>427</v>
      </c>
      <c r="I73" s="22">
        <v>45699.052799869554</v>
      </c>
    </row>
    <row r="74" spans="1:9" x14ac:dyDescent="0.2">
      <c r="A74" s="7">
        <v>29030999</v>
      </c>
      <c r="B74" s="7" t="s">
        <v>8</v>
      </c>
      <c r="C74" s="7" t="s">
        <v>10</v>
      </c>
      <c r="D74" s="7">
        <v>7</v>
      </c>
      <c r="E74" s="8">
        <v>4000</v>
      </c>
      <c r="F74" s="9">
        <f t="shared" si="2"/>
        <v>28000</v>
      </c>
      <c r="G74" s="7" t="s">
        <v>209</v>
      </c>
      <c r="H74" s="7" t="s">
        <v>449</v>
      </c>
      <c r="I74" s="22">
        <v>45699.084215085153</v>
      </c>
    </row>
    <row r="75" spans="1:9" x14ac:dyDescent="0.2">
      <c r="A75" s="7">
        <v>90914806</v>
      </c>
      <c r="B75" s="7" t="s">
        <v>34</v>
      </c>
      <c r="C75" s="7" t="s">
        <v>83</v>
      </c>
      <c r="D75" s="7">
        <v>3</v>
      </c>
      <c r="E75" s="8">
        <v>6450</v>
      </c>
      <c r="F75" s="9">
        <f t="shared" si="2"/>
        <v>19350</v>
      </c>
      <c r="G75" s="7" t="s">
        <v>97</v>
      </c>
      <c r="H75" s="7" t="s">
        <v>339</v>
      </c>
      <c r="I75" s="22">
        <v>45699.100610845904</v>
      </c>
    </row>
    <row r="76" spans="1:9" x14ac:dyDescent="0.2">
      <c r="A76" s="7">
        <v>76945864</v>
      </c>
      <c r="B76" s="7" t="s">
        <v>15</v>
      </c>
      <c r="C76" s="7" t="s">
        <v>69</v>
      </c>
      <c r="D76" s="7">
        <v>2</v>
      </c>
      <c r="E76" s="8">
        <v>6600</v>
      </c>
      <c r="F76" s="9">
        <f t="shared" si="2"/>
        <v>13200</v>
      </c>
      <c r="G76" s="7" t="s">
        <v>162</v>
      </c>
      <c r="H76" s="7" t="s">
        <v>403</v>
      </c>
      <c r="I76" s="22">
        <v>45699.268650708182</v>
      </c>
    </row>
    <row r="77" spans="1:9" x14ac:dyDescent="0.2">
      <c r="A77" s="7">
        <v>14886066</v>
      </c>
      <c r="B77" s="7" t="s">
        <v>28</v>
      </c>
      <c r="C77" s="7" t="s">
        <v>83</v>
      </c>
      <c r="D77" s="7">
        <v>3</v>
      </c>
      <c r="E77" s="8">
        <v>5500</v>
      </c>
      <c r="F77" s="9">
        <f t="shared" si="2"/>
        <v>16500</v>
      </c>
      <c r="G77" s="7" t="s">
        <v>120</v>
      </c>
      <c r="H77" s="7" t="s">
        <v>362</v>
      </c>
      <c r="I77" s="22">
        <v>45699.288584712842</v>
      </c>
    </row>
    <row r="78" spans="1:9" x14ac:dyDescent="0.2">
      <c r="A78" s="7">
        <v>62722501</v>
      </c>
      <c r="B78" s="7" t="s">
        <v>31</v>
      </c>
      <c r="C78" s="7" t="s">
        <v>82</v>
      </c>
      <c r="D78" s="7">
        <v>9</v>
      </c>
      <c r="E78" s="8">
        <v>3600</v>
      </c>
      <c r="F78" s="9">
        <f t="shared" si="2"/>
        <v>32400</v>
      </c>
      <c r="G78" s="7" t="s">
        <v>170</v>
      </c>
      <c r="H78" s="7" t="s">
        <v>410</v>
      </c>
      <c r="I78" s="22">
        <v>45699.39399818737</v>
      </c>
    </row>
    <row r="79" spans="1:9" x14ac:dyDescent="0.2">
      <c r="A79" s="7">
        <v>47491844</v>
      </c>
      <c r="B79" s="7" t="s">
        <v>39</v>
      </c>
      <c r="C79" s="7" t="s">
        <v>69</v>
      </c>
      <c r="D79" s="7">
        <v>4</v>
      </c>
      <c r="E79" s="8">
        <v>8000</v>
      </c>
      <c r="F79" s="9">
        <f t="shared" si="2"/>
        <v>32000</v>
      </c>
      <c r="G79" s="7" t="s">
        <v>153</v>
      </c>
      <c r="H79" s="7" t="s">
        <v>394</v>
      </c>
      <c r="I79" s="22">
        <v>45699.636450228034</v>
      </c>
    </row>
    <row r="80" spans="1:9" x14ac:dyDescent="0.2">
      <c r="A80" s="7">
        <v>63640161</v>
      </c>
      <c r="B80" s="7" t="s">
        <v>35</v>
      </c>
      <c r="C80" s="7" t="s">
        <v>82</v>
      </c>
      <c r="D80" s="7">
        <v>20</v>
      </c>
      <c r="E80" s="8">
        <v>6950</v>
      </c>
      <c r="F80" s="9">
        <f t="shared" si="2"/>
        <v>139000</v>
      </c>
      <c r="G80" s="7" t="s">
        <v>128</v>
      </c>
      <c r="H80" s="7" t="s">
        <v>370</v>
      </c>
      <c r="I80" s="22">
        <v>45700.14014803122</v>
      </c>
    </row>
    <row r="81" spans="1:9" x14ac:dyDescent="0.2">
      <c r="A81" s="7">
        <v>63640169</v>
      </c>
      <c r="B81" s="7" t="s">
        <v>35</v>
      </c>
      <c r="C81" s="7" t="s">
        <v>10</v>
      </c>
      <c r="D81" s="7">
        <v>10</v>
      </c>
      <c r="E81" s="8">
        <v>6950</v>
      </c>
      <c r="F81" s="9">
        <f t="shared" si="2"/>
        <v>69500</v>
      </c>
      <c r="G81" s="7" t="s">
        <v>85</v>
      </c>
      <c r="H81" s="7" t="s">
        <v>327</v>
      </c>
      <c r="I81" s="22">
        <v>45700.176376924188</v>
      </c>
    </row>
    <row r="82" spans="1:9" x14ac:dyDescent="0.2">
      <c r="A82" s="7">
        <v>62729859</v>
      </c>
      <c r="B82" s="7" t="s">
        <v>45</v>
      </c>
      <c r="C82" s="7" t="s">
        <v>10</v>
      </c>
      <c r="D82" s="7">
        <v>6</v>
      </c>
      <c r="E82" s="8">
        <v>5550</v>
      </c>
      <c r="F82" s="9">
        <f t="shared" si="2"/>
        <v>33300</v>
      </c>
      <c r="G82" s="7" t="s">
        <v>125</v>
      </c>
      <c r="H82" s="7" t="s">
        <v>367</v>
      </c>
      <c r="I82" s="22">
        <v>45700.344352467961</v>
      </c>
    </row>
    <row r="83" spans="1:9" x14ac:dyDescent="0.2">
      <c r="A83" s="7">
        <v>30349194</v>
      </c>
      <c r="B83" s="7" t="s">
        <v>13</v>
      </c>
      <c r="C83" s="7" t="s">
        <v>69</v>
      </c>
      <c r="D83" s="7">
        <v>2</v>
      </c>
      <c r="E83" s="8">
        <v>6800</v>
      </c>
      <c r="F83" s="9">
        <f t="shared" si="2"/>
        <v>13600</v>
      </c>
      <c r="G83" s="7" t="s">
        <v>70</v>
      </c>
      <c r="H83" s="7" t="s">
        <v>317</v>
      </c>
      <c r="I83" s="22">
        <v>45700.345369683069</v>
      </c>
    </row>
    <row r="84" spans="1:9" x14ac:dyDescent="0.2">
      <c r="A84" s="7">
        <v>81025192</v>
      </c>
      <c r="B84" s="7" t="s">
        <v>50</v>
      </c>
      <c r="C84" s="7" t="s">
        <v>78</v>
      </c>
      <c r="D84" s="7">
        <v>2</v>
      </c>
      <c r="E84" s="8">
        <v>8200</v>
      </c>
      <c r="F84" s="9">
        <f t="shared" si="2"/>
        <v>16400</v>
      </c>
      <c r="G84" s="7" t="s">
        <v>182</v>
      </c>
      <c r="H84" s="7" t="s">
        <v>422</v>
      </c>
      <c r="I84" s="22">
        <v>45700.350811710246</v>
      </c>
    </row>
    <row r="85" spans="1:9" x14ac:dyDescent="0.2">
      <c r="A85" s="7">
        <v>92635494</v>
      </c>
      <c r="B85" s="7" t="s">
        <v>12</v>
      </c>
      <c r="C85" s="7" t="s">
        <v>69</v>
      </c>
      <c r="D85" s="7">
        <v>3</v>
      </c>
      <c r="E85" s="8">
        <v>5600</v>
      </c>
      <c r="F85" s="9">
        <f t="shared" si="2"/>
        <v>16800</v>
      </c>
      <c r="G85" s="7" t="s">
        <v>126</v>
      </c>
      <c r="H85" s="7" t="s">
        <v>368</v>
      </c>
      <c r="I85" s="22">
        <v>45700.640092954789</v>
      </c>
    </row>
    <row r="86" spans="1:9" x14ac:dyDescent="0.2">
      <c r="A86" s="7">
        <v>63640161</v>
      </c>
      <c r="B86" s="7" t="s">
        <v>35</v>
      </c>
      <c r="C86" s="7" t="s">
        <v>82</v>
      </c>
      <c r="D86" s="7">
        <v>9</v>
      </c>
      <c r="E86" s="8">
        <v>6950</v>
      </c>
      <c r="F86" s="9">
        <f t="shared" si="2"/>
        <v>62550</v>
      </c>
      <c r="G86" s="7" t="s">
        <v>73</v>
      </c>
      <c r="H86" s="7" t="s">
        <v>319</v>
      </c>
      <c r="I86" s="22">
        <v>45700.682137575772</v>
      </c>
    </row>
    <row r="87" spans="1:9" x14ac:dyDescent="0.2">
      <c r="A87" s="7">
        <v>72375454</v>
      </c>
      <c r="B87" s="7" t="s">
        <v>17</v>
      </c>
      <c r="C87" s="7" t="s">
        <v>69</v>
      </c>
      <c r="D87" s="7">
        <v>3</v>
      </c>
      <c r="E87" s="8">
        <v>9250</v>
      </c>
      <c r="F87" s="9">
        <f t="shared" si="2"/>
        <v>27750</v>
      </c>
      <c r="G87" s="7" t="s">
        <v>119</v>
      </c>
      <c r="H87" s="7" t="s">
        <v>361</v>
      </c>
      <c r="I87" s="22">
        <v>45700.718965112421</v>
      </c>
    </row>
    <row r="88" spans="1:9" x14ac:dyDescent="0.2">
      <c r="A88" s="7">
        <v>49161205</v>
      </c>
      <c r="B88" s="7" t="s">
        <v>18</v>
      </c>
      <c r="C88" s="7" t="s">
        <v>67</v>
      </c>
      <c r="D88" s="7">
        <v>4</v>
      </c>
      <c r="E88" s="8">
        <v>4100</v>
      </c>
      <c r="F88" s="9">
        <f t="shared" si="2"/>
        <v>16400</v>
      </c>
      <c r="G88" s="7" t="s">
        <v>76</v>
      </c>
      <c r="H88" s="7" t="s">
        <v>321</v>
      </c>
      <c r="I88" s="22">
        <v>45700.737621355169</v>
      </c>
    </row>
    <row r="89" spans="1:9" x14ac:dyDescent="0.2">
      <c r="A89" s="7">
        <v>63640169</v>
      </c>
      <c r="B89" s="7" t="s">
        <v>35</v>
      </c>
      <c r="C89" s="7" t="s">
        <v>10</v>
      </c>
      <c r="D89" s="7">
        <v>2</v>
      </c>
      <c r="E89" s="8">
        <v>6950</v>
      </c>
      <c r="F89" s="9">
        <f t="shared" si="2"/>
        <v>13900</v>
      </c>
      <c r="G89" s="7" t="s">
        <v>157</v>
      </c>
      <c r="H89" s="7" t="s">
        <v>398</v>
      </c>
      <c r="I89" s="22">
        <v>45700.789636037356</v>
      </c>
    </row>
    <row r="90" spans="1:9" x14ac:dyDescent="0.2">
      <c r="A90" s="7">
        <v>81913262</v>
      </c>
      <c r="B90" s="7" t="s">
        <v>32</v>
      </c>
      <c r="C90" s="7" t="s">
        <v>78</v>
      </c>
      <c r="D90" s="7">
        <v>16</v>
      </c>
      <c r="E90" s="8">
        <v>9150</v>
      </c>
      <c r="F90" s="9">
        <f t="shared" si="2"/>
        <v>146400</v>
      </c>
      <c r="G90" s="7" t="s">
        <v>95</v>
      </c>
      <c r="H90" s="7" t="s">
        <v>337</v>
      </c>
      <c r="I90" s="22">
        <v>45700.908666363895</v>
      </c>
    </row>
    <row r="91" spans="1:9" x14ac:dyDescent="0.2">
      <c r="A91" s="7">
        <v>92635496</v>
      </c>
      <c r="B91" s="7" t="s">
        <v>12</v>
      </c>
      <c r="C91" s="7" t="s">
        <v>83</v>
      </c>
      <c r="D91" s="7">
        <v>5</v>
      </c>
      <c r="E91" s="8">
        <v>5600</v>
      </c>
      <c r="F91" s="9">
        <f t="shared" si="2"/>
        <v>28000</v>
      </c>
      <c r="G91" s="7" t="s">
        <v>174</v>
      </c>
      <c r="H91" s="7" t="s">
        <v>414</v>
      </c>
      <c r="I91" s="22">
        <v>45701.105230290304</v>
      </c>
    </row>
    <row r="92" spans="1:9" x14ac:dyDescent="0.2">
      <c r="A92" s="7">
        <v>21970342</v>
      </c>
      <c r="B92" s="7" t="s">
        <v>57</v>
      </c>
      <c r="C92" s="7" t="s">
        <v>78</v>
      </c>
      <c r="D92" s="7">
        <v>2</v>
      </c>
      <c r="E92" s="8">
        <v>7500</v>
      </c>
      <c r="F92" s="9">
        <f t="shared" si="2"/>
        <v>15000</v>
      </c>
      <c r="G92" s="7" t="s">
        <v>161</v>
      </c>
      <c r="H92" s="7" t="s">
        <v>402</v>
      </c>
      <c r="I92" s="22">
        <v>45701.555753543886</v>
      </c>
    </row>
    <row r="93" spans="1:9" x14ac:dyDescent="0.2">
      <c r="A93" s="7">
        <v>56011974</v>
      </c>
      <c r="B93" s="7" t="s">
        <v>23</v>
      </c>
      <c r="C93" s="7" t="s">
        <v>69</v>
      </c>
      <c r="D93" s="7">
        <v>4</v>
      </c>
      <c r="E93" s="8">
        <v>3350</v>
      </c>
      <c r="F93" s="9">
        <f t="shared" si="2"/>
        <v>13400</v>
      </c>
      <c r="G93" s="7" t="s">
        <v>123</v>
      </c>
      <c r="H93" s="7" t="s">
        <v>365</v>
      </c>
      <c r="I93" s="22">
        <v>45701.732947748256</v>
      </c>
    </row>
    <row r="94" spans="1:9" x14ac:dyDescent="0.2">
      <c r="A94" s="7">
        <v>20830266</v>
      </c>
      <c r="B94" s="7" t="s">
        <v>41</v>
      </c>
      <c r="C94" s="7" t="s">
        <v>83</v>
      </c>
      <c r="D94" s="7">
        <v>1</v>
      </c>
      <c r="E94" s="8">
        <v>8350</v>
      </c>
      <c r="F94" s="9">
        <f t="shared" si="2"/>
        <v>8350</v>
      </c>
      <c r="G94" s="7" t="s">
        <v>122</v>
      </c>
      <c r="H94" s="7" t="s">
        <v>364</v>
      </c>
      <c r="I94" s="22">
        <v>45701.895542338745</v>
      </c>
    </row>
    <row r="95" spans="1:9" x14ac:dyDescent="0.2">
      <c r="A95" s="7">
        <v>90914801</v>
      </c>
      <c r="B95" s="7" t="s">
        <v>34</v>
      </c>
      <c r="C95" s="7" t="s">
        <v>82</v>
      </c>
      <c r="D95" s="7">
        <v>4</v>
      </c>
      <c r="E95" s="8">
        <v>6450</v>
      </c>
      <c r="F95" s="9">
        <f t="shared" si="2"/>
        <v>25800</v>
      </c>
      <c r="G95" s="7" t="s">
        <v>109</v>
      </c>
      <c r="H95" s="7" t="s">
        <v>351</v>
      </c>
      <c r="I95" s="22">
        <v>45701.917350412492</v>
      </c>
    </row>
    <row r="96" spans="1:9" x14ac:dyDescent="0.2">
      <c r="A96" s="7">
        <v>97422820</v>
      </c>
      <c r="B96" s="7" t="s">
        <v>20</v>
      </c>
      <c r="C96" s="7" t="s">
        <v>11</v>
      </c>
      <c r="D96" s="7">
        <v>1</v>
      </c>
      <c r="E96" s="8">
        <v>3000</v>
      </c>
      <c r="F96" s="9">
        <f t="shared" si="2"/>
        <v>3000</v>
      </c>
      <c r="G96" s="7" t="s">
        <v>138</v>
      </c>
      <c r="H96" s="7" t="s">
        <v>380</v>
      </c>
      <c r="I96" s="22">
        <v>45701.973148829558</v>
      </c>
    </row>
    <row r="97" spans="1:13" x14ac:dyDescent="0.2">
      <c r="A97" s="7">
        <v>39681797</v>
      </c>
      <c r="B97" s="7" t="s">
        <v>42</v>
      </c>
      <c r="C97" s="7" t="s">
        <v>74</v>
      </c>
      <c r="D97" s="7">
        <v>1</v>
      </c>
      <c r="E97" s="8">
        <v>9750</v>
      </c>
      <c r="F97" s="9">
        <f t="shared" si="2"/>
        <v>9750</v>
      </c>
      <c r="G97" s="7" t="s">
        <v>99</v>
      </c>
      <c r="H97" s="7" t="s">
        <v>341</v>
      </c>
      <c r="I97" s="22">
        <v>45702.192226423154</v>
      </c>
    </row>
    <row r="98" spans="1:13" x14ac:dyDescent="0.2">
      <c r="A98" s="7">
        <v>63640163</v>
      </c>
      <c r="B98" s="7" t="s">
        <v>35</v>
      </c>
      <c r="C98" s="7" t="s">
        <v>91</v>
      </c>
      <c r="D98" s="7">
        <v>3</v>
      </c>
      <c r="E98" s="8">
        <v>6950</v>
      </c>
      <c r="F98" s="9">
        <f t="shared" si="2"/>
        <v>20850</v>
      </c>
      <c r="G98" s="7" t="s">
        <v>101</v>
      </c>
      <c r="H98" s="7" t="s">
        <v>343</v>
      </c>
      <c r="I98" s="22">
        <v>45702.444275359565</v>
      </c>
    </row>
    <row r="99" spans="1:13" x14ac:dyDescent="0.2">
      <c r="A99" s="7">
        <v>79916455</v>
      </c>
      <c r="B99" s="7" t="s">
        <v>30</v>
      </c>
      <c r="C99" s="7" t="s">
        <v>67</v>
      </c>
      <c r="D99" s="7">
        <v>6</v>
      </c>
      <c r="E99" s="8">
        <v>4150</v>
      </c>
      <c r="F99" s="9">
        <f t="shared" si="2"/>
        <v>24900</v>
      </c>
      <c r="G99" s="7" t="s">
        <v>154</v>
      </c>
      <c r="H99" s="7" t="s">
        <v>395</v>
      </c>
      <c r="I99" s="22">
        <v>45702.486324177713</v>
      </c>
    </row>
    <row r="100" spans="1:13" x14ac:dyDescent="0.2">
      <c r="A100" s="7">
        <v>92635498</v>
      </c>
      <c r="B100" s="7" t="s">
        <v>12</v>
      </c>
      <c r="C100" s="7" t="s">
        <v>71</v>
      </c>
      <c r="D100" s="7">
        <v>4</v>
      </c>
      <c r="E100" s="8">
        <v>5600</v>
      </c>
      <c r="F100" s="9">
        <f t="shared" si="2"/>
        <v>22400</v>
      </c>
      <c r="G100" s="7" t="s">
        <v>89</v>
      </c>
      <c r="H100" s="7" t="s">
        <v>331</v>
      </c>
      <c r="I100" s="22">
        <v>45702.641161261781</v>
      </c>
    </row>
    <row r="101" spans="1:13" ht="15" x14ac:dyDescent="0.25">
      <c r="A101" s="7">
        <v>35873876</v>
      </c>
      <c r="B101" s="7" t="s">
        <v>49</v>
      </c>
      <c r="C101" s="7" t="s">
        <v>83</v>
      </c>
      <c r="D101" s="7">
        <v>3</v>
      </c>
      <c r="E101" s="8">
        <v>4300</v>
      </c>
      <c r="F101" s="9">
        <f t="shared" si="2"/>
        <v>12900</v>
      </c>
      <c r="G101" s="7" t="s">
        <v>158</v>
      </c>
      <c r="H101" s="7" t="s">
        <v>399</v>
      </c>
      <c r="I101" s="22">
        <v>45702.849938067491</v>
      </c>
      <c r="L101"/>
      <c r="M101"/>
    </row>
    <row r="102" spans="1:13" ht="15" x14ac:dyDescent="0.25">
      <c r="A102" s="7">
        <v>12680954</v>
      </c>
      <c r="B102" s="7" t="s">
        <v>25</v>
      </c>
      <c r="C102" s="7" t="s">
        <v>69</v>
      </c>
      <c r="D102" s="7">
        <v>2</v>
      </c>
      <c r="E102" s="8">
        <v>7100</v>
      </c>
      <c r="F102" s="9">
        <f t="shared" si="2"/>
        <v>14200</v>
      </c>
      <c r="G102" s="7" t="s">
        <v>85</v>
      </c>
      <c r="H102" s="7" t="s">
        <v>327</v>
      </c>
      <c r="I102" s="22">
        <v>45702.879994113224</v>
      </c>
      <c r="L102"/>
      <c r="M102"/>
    </row>
    <row r="103" spans="1:13" ht="15" x14ac:dyDescent="0.25">
      <c r="A103" s="7">
        <v>21921487</v>
      </c>
      <c r="B103" s="7" t="s">
        <v>44</v>
      </c>
      <c r="C103" s="7" t="s">
        <v>74</v>
      </c>
      <c r="D103" s="7">
        <v>11</v>
      </c>
      <c r="E103" s="8">
        <v>5500</v>
      </c>
      <c r="F103" s="9">
        <f t="shared" si="2"/>
        <v>60500</v>
      </c>
      <c r="G103" s="7" t="s">
        <v>119</v>
      </c>
      <c r="H103" s="7" t="s">
        <v>361</v>
      </c>
      <c r="I103" s="22">
        <v>45702.922968534142</v>
      </c>
      <c r="L103"/>
      <c r="M103"/>
    </row>
    <row r="104" spans="1:13" ht="15" x14ac:dyDescent="0.25">
      <c r="A104" s="7">
        <v>62722508</v>
      </c>
      <c r="B104" s="7" t="s">
        <v>31</v>
      </c>
      <c r="C104" s="7" t="s">
        <v>71</v>
      </c>
      <c r="D104" s="7">
        <v>13</v>
      </c>
      <c r="E104" s="8">
        <v>3600</v>
      </c>
      <c r="F104" s="9">
        <f t="shared" si="2"/>
        <v>46800</v>
      </c>
      <c r="G104" s="7" t="s">
        <v>94</v>
      </c>
      <c r="H104" s="7" t="s">
        <v>336</v>
      </c>
      <c r="I104" s="22">
        <v>45703.531690010161</v>
      </c>
      <c r="L104"/>
      <c r="M104"/>
    </row>
    <row r="105" spans="1:13" ht="15" x14ac:dyDescent="0.25">
      <c r="A105" s="7">
        <v>84042657</v>
      </c>
      <c r="B105" s="7" t="s">
        <v>37</v>
      </c>
      <c r="C105" s="7" t="s">
        <v>74</v>
      </c>
      <c r="D105" s="7">
        <v>1</v>
      </c>
      <c r="E105" s="8">
        <v>3400</v>
      </c>
      <c r="F105" s="9">
        <f t="shared" si="2"/>
        <v>3400</v>
      </c>
      <c r="G105" s="7" t="s">
        <v>102</v>
      </c>
      <c r="H105" s="7" t="s">
        <v>344</v>
      </c>
      <c r="I105" s="22">
        <v>45703.639643338945</v>
      </c>
      <c r="L105"/>
      <c r="M105"/>
    </row>
    <row r="106" spans="1:13" ht="15" x14ac:dyDescent="0.25">
      <c r="A106" s="7">
        <v>63449149</v>
      </c>
      <c r="B106" s="7" t="s">
        <v>26</v>
      </c>
      <c r="C106" s="7" t="s">
        <v>10</v>
      </c>
      <c r="D106" s="7">
        <v>10</v>
      </c>
      <c r="E106" s="8">
        <v>2800</v>
      </c>
      <c r="F106" s="9">
        <f t="shared" si="2"/>
        <v>28000</v>
      </c>
      <c r="G106" s="7" t="s">
        <v>86</v>
      </c>
      <c r="H106" s="7" t="s">
        <v>328</v>
      </c>
      <c r="I106" s="22">
        <v>45703.733886374881</v>
      </c>
      <c r="L106"/>
      <c r="M106"/>
    </row>
    <row r="107" spans="1:13" ht="15" x14ac:dyDescent="0.25">
      <c r="A107" s="7">
        <v>34799427</v>
      </c>
      <c r="B107" s="7" t="s">
        <v>16</v>
      </c>
      <c r="C107" s="7" t="s">
        <v>74</v>
      </c>
      <c r="D107" s="7">
        <v>16</v>
      </c>
      <c r="E107" s="8">
        <v>7250</v>
      </c>
      <c r="F107" s="9">
        <f t="shared" si="2"/>
        <v>116000</v>
      </c>
      <c r="G107" s="7" t="s">
        <v>75</v>
      </c>
      <c r="H107" s="7" t="s">
        <v>320</v>
      </c>
      <c r="I107" s="22">
        <v>45703.82571609666</v>
      </c>
      <c r="L107"/>
      <c r="M107"/>
    </row>
    <row r="108" spans="1:13" ht="15" x14ac:dyDescent="0.25">
      <c r="A108" s="7">
        <v>61457744</v>
      </c>
      <c r="B108" s="7" t="s">
        <v>38</v>
      </c>
      <c r="C108" s="7" t="s">
        <v>69</v>
      </c>
      <c r="D108" s="7">
        <v>5</v>
      </c>
      <c r="E108" s="8">
        <v>4600</v>
      </c>
      <c r="F108" s="9">
        <f t="shared" si="2"/>
        <v>23000</v>
      </c>
      <c r="G108" s="7" t="s">
        <v>140</v>
      </c>
      <c r="H108" s="7" t="s">
        <v>382</v>
      </c>
      <c r="I108" s="22">
        <v>45704.078213353598</v>
      </c>
      <c r="L108"/>
      <c r="M108"/>
    </row>
    <row r="109" spans="1:13" ht="15" x14ac:dyDescent="0.25">
      <c r="A109" s="7">
        <v>52338810</v>
      </c>
      <c r="B109" s="7" t="s">
        <v>54</v>
      </c>
      <c r="C109" s="7" t="s">
        <v>11</v>
      </c>
      <c r="D109" s="7">
        <v>5</v>
      </c>
      <c r="E109" s="8">
        <v>4750</v>
      </c>
      <c r="F109" s="9">
        <f t="shared" si="2"/>
        <v>23750</v>
      </c>
      <c r="G109" s="7" t="s">
        <v>145</v>
      </c>
      <c r="H109" s="7" t="s">
        <v>387</v>
      </c>
      <c r="I109" s="22">
        <v>45704.115724095071</v>
      </c>
      <c r="L109"/>
      <c r="M109"/>
    </row>
    <row r="110" spans="1:13" ht="15" x14ac:dyDescent="0.25">
      <c r="A110" s="7">
        <v>39681794</v>
      </c>
      <c r="B110" s="7" t="s">
        <v>42</v>
      </c>
      <c r="C110" s="7" t="s">
        <v>69</v>
      </c>
      <c r="D110" s="7">
        <v>3</v>
      </c>
      <c r="E110" s="8">
        <v>9750</v>
      </c>
      <c r="F110" s="9">
        <f t="shared" si="2"/>
        <v>29250</v>
      </c>
      <c r="G110" s="7" t="s">
        <v>113</v>
      </c>
      <c r="H110" s="7" t="s">
        <v>355</v>
      </c>
      <c r="I110" s="22">
        <v>45704.117864796979</v>
      </c>
      <c r="L110"/>
      <c r="M110"/>
    </row>
    <row r="111" spans="1:13" ht="15" x14ac:dyDescent="0.25">
      <c r="A111" s="7">
        <v>15901037</v>
      </c>
      <c r="B111" s="7" t="s">
        <v>27</v>
      </c>
      <c r="C111" s="7" t="s">
        <v>74</v>
      </c>
      <c r="D111" s="7">
        <v>3</v>
      </c>
      <c r="E111" s="8">
        <v>6650</v>
      </c>
      <c r="F111" s="9">
        <f t="shared" si="2"/>
        <v>19950</v>
      </c>
      <c r="G111" s="7" t="s">
        <v>204</v>
      </c>
      <c r="H111" s="7" t="s">
        <v>444</v>
      </c>
      <c r="I111" s="22">
        <v>45704.306279395641</v>
      </c>
      <c r="L111"/>
      <c r="M111"/>
    </row>
    <row r="112" spans="1:13" ht="15" x14ac:dyDescent="0.25">
      <c r="A112" s="7">
        <v>82560510</v>
      </c>
      <c r="B112" s="7" t="s">
        <v>7</v>
      </c>
      <c r="C112" s="7" t="s">
        <v>11</v>
      </c>
      <c r="D112" s="7">
        <v>10</v>
      </c>
      <c r="E112" s="8">
        <v>6950</v>
      </c>
      <c r="F112" s="9">
        <f t="shared" si="2"/>
        <v>69500</v>
      </c>
      <c r="G112" s="7" t="s">
        <v>111</v>
      </c>
      <c r="H112" s="7" t="s">
        <v>472</v>
      </c>
      <c r="I112" s="22">
        <v>45704.691966452068</v>
      </c>
      <c r="L112"/>
      <c r="M112"/>
    </row>
    <row r="113" spans="1:13" ht="15" x14ac:dyDescent="0.25">
      <c r="A113" s="7">
        <v>66892042</v>
      </c>
      <c r="B113" s="7" t="s">
        <v>22</v>
      </c>
      <c r="C113" s="7" t="s">
        <v>78</v>
      </c>
      <c r="D113" s="7">
        <v>8</v>
      </c>
      <c r="E113" s="8">
        <v>5950</v>
      </c>
      <c r="F113" s="9">
        <f t="shared" si="2"/>
        <v>47600</v>
      </c>
      <c r="G113" s="7" t="s">
        <v>81</v>
      </c>
      <c r="H113" s="7" t="s">
        <v>325</v>
      </c>
      <c r="I113" s="22">
        <v>45704.867897372373</v>
      </c>
      <c r="L113"/>
      <c r="M113"/>
    </row>
    <row r="114" spans="1:13" ht="15" x14ac:dyDescent="0.25">
      <c r="A114" s="7">
        <v>47491843</v>
      </c>
      <c r="B114" s="7" t="s">
        <v>39</v>
      </c>
      <c r="C114" s="7" t="s">
        <v>91</v>
      </c>
      <c r="D114" s="7">
        <v>7</v>
      </c>
      <c r="E114" s="8">
        <v>8000</v>
      </c>
      <c r="F114" s="9">
        <f t="shared" si="2"/>
        <v>56000</v>
      </c>
      <c r="G114" s="7" t="s">
        <v>136</v>
      </c>
      <c r="H114" s="7" t="s">
        <v>378</v>
      </c>
      <c r="I114" s="22">
        <v>45704.92799566812</v>
      </c>
      <c r="L114"/>
      <c r="M114"/>
    </row>
    <row r="115" spans="1:13" ht="15" x14ac:dyDescent="0.25">
      <c r="A115" s="7">
        <v>78568565</v>
      </c>
      <c r="B115" s="7" t="s">
        <v>6</v>
      </c>
      <c r="C115" s="7" t="s">
        <v>67</v>
      </c>
      <c r="D115" s="7">
        <v>2</v>
      </c>
      <c r="E115" s="8">
        <v>2150</v>
      </c>
      <c r="F115" s="9">
        <f t="shared" si="2"/>
        <v>4300</v>
      </c>
      <c r="G115" s="7" t="s">
        <v>196</v>
      </c>
      <c r="H115" s="7" t="s">
        <v>436</v>
      </c>
      <c r="I115" s="22">
        <v>45704.944659040753</v>
      </c>
      <c r="L115"/>
      <c r="M115"/>
    </row>
    <row r="116" spans="1:13" ht="15" x14ac:dyDescent="0.25">
      <c r="A116" s="7">
        <v>61457748</v>
      </c>
      <c r="B116" s="7" t="s">
        <v>38</v>
      </c>
      <c r="C116" s="7" t="s">
        <v>71</v>
      </c>
      <c r="D116" s="7">
        <v>8</v>
      </c>
      <c r="E116" s="8">
        <v>4600</v>
      </c>
      <c r="F116" s="9">
        <f t="shared" si="2"/>
        <v>36800</v>
      </c>
      <c r="G116" s="7" t="s">
        <v>103</v>
      </c>
      <c r="H116" s="7" t="s">
        <v>345</v>
      </c>
      <c r="I116" s="22">
        <v>45705.406434960583</v>
      </c>
      <c r="L116"/>
      <c r="M116"/>
    </row>
    <row r="117" spans="1:13" ht="15" x14ac:dyDescent="0.25">
      <c r="A117" s="7">
        <v>34956852</v>
      </c>
      <c r="B117" s="7" t="s">
        <v>51</v>
      </c>
      <c r="C117" s="7" t="s">
        <v>78</v>
      </c>
      <c r="D117" s="7">
        <v>4</v>
      </c>
      <c r="E117" s="8">
        <v>6700</v>
      </c>
      <c r="F117" s="9">
        <f t="shared" si="2"/>
        <v>26800</v>
      </c>
      <c r="G117" s="7" t="s">
        <v>139</v>
      </c>
      <c r="H117" s="7" t="s">
        <v>381</v>
      </c>
      <c r="I117" s="22">
        <v>45705.460609987116</v>
      </c>
      <c r="L117"/>
      <c r="M117"/>
    </row>
    <row r="118" spans="1:13" ht="15" x14ac:dyDescent="0.25">
      <c r="A118" s="7">
        <v>82560511</v>
      </c>
      <c r="B118" s="7" t="s">
        <v>7</v>
      </c>
      <c r="C118" s="7" t="s">
        <v>82</v>
      </c>
      <c r="D118" s="7">
        <v>1</v>
      </c>
      <c r="E118" s="8">
        <v>6950</v>
      </c>
      <c r="F118" s="9">
        <f t="shared" si="2"/>
        <v>6950</v>
      </c>
      <c r="G118" s="7" t="s">
        <v>198</v>
      </c>
      <c r="H118" s="7" t="s">
        <v>438</v>
      </c>
      <c r="I118" s="22">
        <v>45705.528636803661</v>
      </c>
      <c r="L118"/>
      <c r="M118"/>
    </row>
    <row r="119" spans="1:13" ht="15" x14ac:dyDescent="0.25">
      <c r="A119" s="7">
        <v>23965949</v>
      </c>
      <c r="B119" s="7" t="s">
        <v>61</v>
      </c>
      <c r="C119" s="7" t="s">
        <v>10</v>
      </c>
      <c r="D119" s="7">
        <v>11</v>
      </c>
      <c r="E119" s="8">
        <v>7650</v>
      </c>
      <c r="F119" s="9">
        <f t="shared" si="2"/>
        <v>84150</v>
      </c>
      <c r="G119" s="7" t="s">
        <v>176</v>
      </c>
      <c r="H119" s="7" t="s">
        <v>416</v>
      </c>
      <c r="I119" s="22">
        <v>45705.647772021606</v>
      </c>
      <c r="L119"/>
      <c r="M119"/>
    </row>
    <row r="120" spans="1:13" ht="15" x14ac:dyDescent="0.25">
      <c r="A120" s="7">
        <v>90914803</v>
      </c>
      <c r="B120" s="7" t="s">
        <v>34</v>
      </c>
      <c r="C120" s="7" t="s">
        <v>91</v>
      </c>
      <c r="D120" s="7">
        <v>5</v>
      </c>
      <c r="E120" s="8">
        <v>6450</v>
      </c>
      <c r="F120" s="9">
        <f t="shared" si="2"/>
        <v>32250</v>
      </c>
      <c r="G120" s="7" t="s">
        <v>211</v>
      </c>
      <c r="H120" s="7" t="s">
        <v>451</v>
      </c>
      <c r="I120" s="22">
        <v>45705.706296423545</v>
      </c>
      <c r="L120"/>
      <c r="M120"/>
    </row>
    <row r="121" spans="1:13" ht="15" x14ac:dyDescent="0.25">
      <c r="A121" s="7">
        <v>97422822</v>
      </c>
      <c r="B121" s="7" t="s">
        <v>20</v>
      </c>
      <c r="C121" s="7" t="s">
        <v>78</v>
      </c>
      <c r="D121" s="7">
        <v>2</v>
      </c>
      <c r="E121" s="8">
        <v>3000</v>
      </c>
      <c r="F121" s="9">
        <f t="shared" si="2"/>
        <v>6000</v>
      </c>
      <c r="G121" s="7" t="s">
        <v>79</v>
      </c>
      <c r="H121" s="7" t="s">
        <v>323</v>
      </c>
      <c r="I121" s="22">
        <v>45705.709453132811</v>
      </c>
      <c r="L121"/>
      <c r="M121"/>
    </row>
    <row r="122" spans="1:13" ht="15" x14ac:dyDescent="0.25">
      <c r="A122" s="7">
        <v>21970342</v>
      </c>
      <c r="B122" s="7" t="s">
        <v>57</v>
      </c>
      <c r="C122" s="7" t="s">
        <v>78</v>
      </c>
      <c r="D122" s="7">
        <v>5</v>
      </c>
      <c r="E122" s="8">
        <v>7500</v>
      </c>
      <c r="F122" s="9">
        <f t="shared" si="2"/>
        <v>37500</v>
      </c>
      <c r="G122" s="7" t="s">
        <v>177</v>
      </c>
      <c r="H122" s="7" t="s">
        <v>417</v>
      </c>
      <c r="I122" s="22">
        <v>45706.021232384563</v>
      </c>
      <c r="L122"/>
      <c r="M122"/>
    </row>
    <row r="123" spans="1:13" ht="15" x14ac:dyDescent="0.25">
      <c r="A123" s="7">
        <v>43059005</v>
      </c>
      <c r="B123" s="7" t="s">
        <v>9</v>
      </c>
      <c r="C123" s="7" t="s">
        <v>67</v>
      </c>
      <c r="D123" s="7">
        <v>16</v>
      </c>
      <c r="E123" s="8">
        <v>6300</v>
      </c>
      <c r="F123" s="9">
        <f t="shared" si="2"/>
        <v>100800</v>
      </c>
      <c r="G123" s="7" t="s">
        <v>188</v>
      </c>
      <c r="H123" s="7" t="s">
        <v>428</v>
      </c>
      <c r="I123" s="22">
        <v>45706.059845357588</v>
      </c>
      <c r="L123"/>
      <c r="M123"/>
    </row>
    <row r="124" spans="1:13" ht="15" x14ac:dyDescent="0.25">
      <c r="A124" s="7">
        <v>29679849</v>
      </c>
      <c r="B124" s="7" t="s">
        <v>59</v>
      </c>
      <c r="C124" s="7" t="s">
        <v>10</v>
      </c>
      <c r="D124" s="7">
        <v>2</v>
      </c>
      <c r="E124" s="8">
        <v>5350</v>
      </c>
      <c r="F124" s="9">
        <f t="shared" si="2"/>
        <v>10700</v>
      </c>
      <c r="G124" s="7" t="s">
        <v>195</v>
      </c>
      <c r="H124" s="7" t="s">
        <v>434</v>
      </c>
      <c r="I124" s="22">
        <v>45706.329600129706</v>
      </c>
      <c r="L124"/>
      <c r="M124"/>
    </row>
    <row r="125" spans="1:13" ht="15" x14ac:dyDescent="0.25">
      <c r="A125" s="7">
        <v>77611629</v>
      </c>
      <c r="B125" s="7" t="s">
        <v>19</v>
      </c>
      <c r="C125" s="7" t="s">
        <v>10</v>
      </c>
      <c r="D125" s="7">
        <v>1</v>
      </c>
      <c r="E125" s="8">
        <v>5300</v>
      </c>
      <c r="F125" s="9">
        <f t="shared" si="2"/>
        <v>5300</v>
      </c>
      <c r="G125" s="7" t="s">
        <v>192</v>
      </c>
      <c r="H125" s="7" t="s">
        <v>431</v>
      </c>
      <c r="I125" s="22">
        <v>45706.490085987985</v>
      </c>
      <c r="L125"/>
      <c r="M125"/>
    </row>
    <row r="126" spans="1:13" ht="15" x14ac:dyDescent="0.25">
      <c r="A126" s="7">
        <v>97422827</v>
      </c>
      <c r="B126" s="7" t="s">
        <v>20</v>
      </c>
      <c r="C126" s="7" t="s">
        <v>74</v>
      </c>
      <c r="D126" s="7">
        <v>4</v>
      </c>
      <c r="E126" s="8">
        <v>3000</v>
      </c>
      <c r="F126" s="9">
        <f t="shared" si="2"/>
        <v>12000</v>
      </c>
      <c r="G126" s="7" t="s">
        <v>193</v>
      </c>
      <c r="H126" s="7" t="s">
        <v>432</v>
      </c>
      <c r="I126" s="22">
        <v>45706.540564312141</v>
      </c>
      <c r="L126"/>
      <c r="M126"/>
    </row>
    <row r="127" spans="1:13" ht="15" x14ac:dyDescent="0.25">
      <c r="A127" s="7">
        <v>62729853</v>
      </c>
      <c r="B127" s="7" t="s">
        <v>45</v>
      </c>
      <c r="C127" s="7" t="s">
        <v>91</v>
      </c>
      <c r="D127" s="7">
        <v>4</v>
      </c>
      <c r="E127" s="8">
        <v>5550</v>
      </c>
      <c r="F127" s="9">
        <f t="shared" si="2"/>
        <v>22200</v>
      </c>
      <c r="G127" s="7" t="s">
        <v>156</v>
      </c>
      <c r="H127" s="7" t="s">
        <v>397</v>
      </c>
      <c r="I127" s="22">
        <v>45706.581090705724</v>
      </c>
      <c r="L127"/>
      <c r="M127"/>
    </row>
    <row r="128" spans="1:13" ht="15" x14ac:dyDescent="0.25">
      <c r="A128" s="7">
        <v>76945863</v>
      </c>
      <c r="B128" s="7" t="s">
        <v>15</v>
      </c>
      <c r="C128" s="7" t="s">
        <v>91</v>
      </c>
      <c r="D128" s="7">
        <v>2</v>
      </c>
      <c r="E128" s="8">
        <v>6600</v>
      </c>
      <c r="F128" s="9">
        <f t="shared" si="2"/>
        <v>13200</v>
      </c>
      <c r="G128" s="7" t="s">
        <v>213</v>
      </c>
      <c r="H128" s="7" t="s">
        <v>453</v>
      </c>
      <c r="I128" s="22">
        <v>45706.587850172051</v>
      </c>
      <c r="L128"/>
      <c r="M128"/>
    </row>
    <row r="129" spans="1:13" ht="15" x14ac:dyDescent="0.25">
      <c r="A129" s="7">
        <v>49161201</v>
      </c>
      <c r="B129" s="7" t="s">
        <v>18</v>
      </c>
      <c r="C129" s="7" t="s">
        <v>82</v>
      </c>
      <c r="D129" s="7">
        <v>6</v>
      </c>
      <c r="E129" s="8">
        <v>4100</v>
      </c>
      <c r="F129" s="9">
        <f t="shared" si="2"/>
        <v>24600</v>
      </c>
      <c r="G129" s="7" t="s">
        <v>159</v>
      </c>
      <c r="H129" s="7" t="s">
        <v>400</v>
      </c>
      <c r="I129" s="22">
        <v>45706.701681278537</v>
      </c>
      <c r="L129"/>
      <c r="M129"/>
    </row>
    <row r="130" spans="1:13" ht="15" x14ac:dyDescent="0.25">
      <c r="A130" s="7">
        <v>63640163</v>
      </c>
      <c r="B130" s="7" t="s">
        <v>35</v>
      </c>
      <c r="C130" s="7" t="s">
        <v>91</v>
      </c>
      <c r="D130" s="7">
        <v>17</v>
      </c>
      <c r="E130" s="8">
        <v>6950</v>
      </c>
      <c r="F130" s="9">
        <f t="shared" ref="F130:F193" si="3">D130*E130</f>
        <v>118150</v>
      </c>
      <c r="G130" s="7" t="s">
        <v>218</v>
      </c>
      <c r="H130" s="7" t="s">
        <v>458</v>
      </c>
      <c r="I130" s="22">
        <v>45706.789414406609</v>
      </c>
      <c r="L130"/>
      <c r="M130"/>
    </row>
    <row r="131" spans="1:13" ht="15" x14ac:dyDescent="0.25">
      <c r="A131" s="7">
        <v>81025199</v>
      </c>
      <c r="B131" s="7" t="s">
        <v>50</v>
      </c>
      <c r="C131" s="7" t="s">
        <v>10</v>
      </c>
      <c r="D131" s="7">
        <v>3</v>
      </c>
      <c r="E131" s="8">
        <v>8200</v>
      </c>
      <c r="F131" s="9">
        <f t="shared" si="3"/>
        <v>24600</v>
      </c>
      <c r="G131" s="7" t="s">
        <v>118</v>
      </c>
      <c r="H131" s="7" t="s">
        <v>360</v>
      </c>
      <c r="I131" s="22">
        <v>45707.237105411463</v>
      </c>
      <c r="L131"/>
      <c r="M131"/>
    </row>
    <row r="132" spans="1:13" ht="15" x14ac:dyDescent="0.25">
      <c r="A132" s="7">
        <v>94620840</v>
      </c>
      <c r="B132" s="7" t="s">
        <v>66</v>
      </c>
      <c r="C132" s="7" t="s">
        <v>11</v>
      </c>
      <c r="D132" s="7">
        <v>14</v>
      </c>
      <c r="E132" s="8">
        <v>9000</v>
      </c>
      <c r="F132" s="9">
        <f t="shared" si="3"/>
        <v>126000</v>
      </c>
      <c r="G132" s="7" t="s">
        <v>136</v>
      </c>
      <c r="H132" s="7" t="s">
        <v>378</v>
      </c>
      <c r="I132" s="22">
        <v>45707.515046679378</v>
      </c>
      <c r="L132"/>
      <c r="M132"/>
    </row>
    <row r="133" spans="1:13" ht="15" x14ac:dyDescent="0.25">
      <c r="A133" s="7">
        <v>72375454</v>
      </c>
      <c r="B133" s="7" t="s">
        <v>17</v>
      </c>
      <c r="C133" s="7" t="s">
        <v>69</v>
      </c>
      <c r="D133" s="7">
        <v>5</v>
      </c>
      <c r="E133" s="8">
        <v>9250</v>
      </c>
      <c r="F133" s="9">
        <f t="shared" si="3"/>
        <v>46250</v>
      </c>
      <c r="G133" s="7" t="s">
        <v>189</v>
      </c>
      <c r="H133" s="7" t="s">
        <v>429</v>
      </c>
      <c r="I133" s="22">
        <v>45707.833530952616</v>
      </c>
      <c r="L133"/>
      <c r="M133"/>
    </row>
    <row r="134" spans="1:13" ht="15" x14ac:dyDescent="0.25">
      <c r="A134" s="7">
        <v>51729797</v>
      </c>
      <c r="B134" s="7" t="s">
        <v>56</v>
      </c>
      <c r="C134" s="7" t="s">
        <v>74</v>
      </c>
      <c r="D134" s="7">
        <v>2</v>
      </c>
      <c r="E134" s="8">
        <v>5500</v>
      </c>
      <c r="F134" s="9">
        <f t="shared" si="3"/>
        <v>11000</v>
      </c>
      <c r="G134" s="7" t="s">
        <v>172</v>
      </c>
      <c r="H134" s="7" t="s">
        <v>412</v>
      </c>
      <c r="I134" s="22">
        <v>45707.948652551655</v>
      </c>
      <c r="L134"/>
      <c r="M134"/>
    </row>
    <row r="135" spans="1:13" ht="15" x14ac:dyDescent="0.25">
      <c r="A135" s="7">
        <v>76945861</v>
      </c>
      <c r="B135" s="7" t="s">
        <v>15</v>
      </c>
      <c r="C135" s="7" t="s">
        <v>82</v>
      </c>
      <c r="D135" s="7">
        <v>11</v>
      </c>
      <c r="E135" s="8">
        <v>6600</v>
      </c>
      <c r="F135" s="9">
        <f t="shared" si="3"/>
        <v>72600</v>
      </c>
      <c r="G135" s="7" t="s">
        <v>108</v>
      </c>
      <c r="H135" s="7" t="s">
        <v>350</v>
      </c>
      <c r="I135" s="22">
        <v>45708.049530820383</v>
      </c>
      <c r="L135"/>
      <c r="M135"/>
    </row>
    <row r="136" spans="1:13" ht="15" x14ac:dyDescent="0.25">
      <c r="A136" s="7">
        <v>45881199</v>
      </c>
      <c r="B136" s="7" t="s">
        <v>21</v>
      </c>
      <c r="C136" s="7" t="s">
        <v>10</v>
      </c>
      <c r="D136" s="7">
        <v>1</v>
      </c>
      <c r="E136" s="8">
        <v>5150</v>
      </c>
      <c r="F136" s="9">
        <f t="shared" si="3"/>
        <v>5150</v>
      </c>
      <c r="G136" s="7" t="s">
        <v>106</v>
      </c>
      <c r="H136" s="7" t="s">
        <v>348</v>
      </c>
      <c r="I136" s="22">
        <v>45708.161453037974</v>
      </c>
      <c r="L136"/>
      <c r="M136"/>
    </row>
    <row r="137" spans="1:13" ht="15" x14ac:dyDescent="0.25">
      <c r="A137" s="7">
        <v>21921487</v>
      </c>
      <c r="B137" s="7" t="s">
        <v>44</v>
      </c>
      <c r="C137" s="7" t="s">
        <v>74</v>
      </c>
      <c r="D137" s="7">
        <v>4</v>
      </c>
      <c r="E137" s="8">
        <v>5500</v>
      </c>
      <c r="F137" s="9">
        <f t="shared" si="3"/>
        <v>22000</v>
      </c>
      <c r="G137" s="7" t="s">
        <v>126</v>
      </c>
      <c r="H137" s="7" t="s">
        <v>368</v>
      </c>
      <c r="I137" s="22">
        <v>45708.194226407075</v>
      </c>
      <c r="L137"/>
      <c r="M137"/>
    </row>
    <row r="138" spans="1:13" ht="15" x14ac:dyDescent="0.25">
      <c r="A138" s="7">
        <v>12680958</v>
      </c>
      <c r="B138" s="7" t="s">
        <v>25</v>
      </c>
      <c r="C138" s="7" t="s">
        <v>71</v>
      </c>
      <c r="D138" s="7">
        <v>4</v>
      </c>
      <c r="E138" s="8">
        <v>7100</v>
      </c>
      <c r="F138" s="9">
        <f t="shared" si="3"/>
        <v>28400</v>
      </c>
      <c r="G138" s="7" t="s">
        <v>85</v>
      </c>
      <c r="H138" s="7" t="s">
        <v>327</v>
      </c>
      <c r="I138" s="22">
        <v>45708.209784140163</v>
      </c>
      <c r="L138"/>
      <c r="M138"/>
    </row>
    <row r="139" spans="1:13" ht="15" x14ac:dyDescent="0.25">
      <c r="A139" s="7">
        <v>30349191</v>
      </c>
      <c r="B139" s="7" t="s">
        <v>13</v>
      </c>
      <c r="C139" s="7" t="s">
        <v>82</v>
      </c>
      <c r="D139" s="7">
        <v>3</v>
      </c>
      <c r="E139" s="8">
        <v>6800</v>
      </c>
      <c r="F139" s="9">
        <f t="shared" si="3"/>
        <v>20400</v>
      </c>
      <c r="G139" s="7" t="s">
        <v>70</v>
      </c>
      <c r="H139" s="7" t="s">
        <v>468</v>
      </c>
      <c r="I139" s="22">
        <v>45708.45132996059</v>
      </c>
      <c r="L139"/>
      <c r="M139"/>
    </row>
    <row r="140" spans="1:13" ht="15" x14ac:dyDescent="0.25">
      <c r="A140" s="7">
        <v>92635495</v>
      </c>
      <c r="B140" s="7" t="s">
        <v>12</v>
      </c>
      <c r="C140" s="7" t="s">
        <v>67</v>
      </c>
      <c r="D140" s="7">
        <v>2</v>
      </c>
      <c r="E140" s="8">
        <v>5600</v>
      </c>
      <c r="F140" s="9">
        <f t="shared" si="3"/>
        <v>11200</v>
      </c>
      <c r="G140" s="7" t="s">
        <v>68</v>
      </c>
      <c r="H140" s="7" t="s">
        <v>316</v>
      </c>
      <c r="I140" s="22">
        <v>45708.455794989677</v>
      </c>
      <c r="L140"/>
      <c r="M140"/>
    </row>
    <row r="141" spans="1:13" ht="15" x14ac:dyDescent="0.25">
      <c r="A141" s="7">
        <v>21970348</v>
      </c>
      <c r="B141" s="7" t="s">
        <v>57</v>
      </c>
      <c r="C141" s="7" t="s">
        <v>71</v>
      </c>
      <c r="D141" s="7">
        <v>2</v>
      </c>
      <c r="E141" s="8">
        <v>7500</v>
      </c>
      <c r="F141" s="9">
        <f t="shared" si="3"/>
        <v>15000</v>
      </c>
      <c r="G141" s="7" t="s">
        <v>197</v>
      </c>
      <c r="H141" s="7" t="s">
        <v>437</v>
      </c>
      <c r="I141" s="22">
        <v>45708.574006069852</v>
      </c>
      <c r="L141"/>
      <c r="M141"/>
    </row>
    <row r="142" spans="1:13" ht="15" x14ac:dyDescent="0.25">
      <c r="A142" s="7">
        <v>73417014</v>
      </c>
      <c r="B142" s="7" t="s">
        <v>14</v>
      </c>
      <c r="C142" s="7" t="s">
        <v>69</v>
      </c>
      <c r="D142" s="7">
        <v>17</v>
      </c>
      <c r="E142" s="8">
        <v>13750</v>
      </c>
      <c r="F142" s="9">
        <f t="shared" si="3"/>
        <v>233750</v>
      </c>
      <c r="G142" s="7" t="s">
        <v>215</v>
      </c>
      <c r="H142" s="7" t="s">
        <v>455</v>
      </c>
      <c r="I142" s="22">
        <v>45708.645690580168</v>
      </c>
      <c r="L142"/>
      <c r="M142"/>
    </row>
    <row r="143" spans="1:13" ht="15" x14ac:dyDescent="0.25">
      <c r="A143" s="7">
        <v>28568944</v>
      </c>
      <c r="B143" s="7" t="s">
        <v>58</v>
      </c>
      <c r="C143" s="7" t="s">
        <v>69</v>
      </c>
      <c r="D143" s="7">
        <v>5</v>
      </c>
      <c r="E143" s="8">
        <v>2500</v>
      </c>
      <c r="F143" s="9">
        <f t="shared" si="3"/>
        <v>12500</v>
      </c>
      <c r="G143" s="7" t="s">
        <v>181</v>
      </c>
      <c r="H143" s="7" t="s">
        <v>421</v>
      </c>
      <c r="I143" s="22">
        <v>45708.656828930769</v>
      </c>
      <c r="L143"/>
      <c r="M143"/>
    </row>
    <row r="144" spans="1:13" ht="15" x14ac:dyDescent="0.25">
      <c r="A144" s="7">
        <v>82560515</v>
      </c>
      <c r="B144" s="7" t="s">
        <v>7</v>
      </c>
      <c r="C144" s="7" t="s">
        <v>67</v>
      </c>
      <c r="D144" s="7">
        <v>4</v>
      </c>
      <c r="E144" s="8">
        <v>6950</v>
      </c>
      <c r="F144" s="9">
        <f t="shared" si="3"/>
        <v>27800</v>
      </c>
      <c r="G144" s="7" t="s">
        <v>208</v>
      </c>
      <c r="H144" s="7" t="s">
        <v>448</v>
      </c>
      <c r="I144" s="22">
        <v>45708.729312087155</v>
      </c>
      <c r="L144"/>
      <c r="M144"/>
    </row>
    <row r="145" spans="1:13" ht="15" x14ac:dyDescent="0.25">
      <c r="A145" s="7">
        <v>73417015</v>
      </c>
      <c r="B145" s="7" t="s">
        <v>14</v>
      </c>
      <c r="C145" s="7" t="s">
        <v>67</v>
      </c>
      <c r="D145" s="7">
        <v>3</v>
      </c>
      <c r="E145" s="8">
        <v>13750</v>
      </c>
      <c r="F145" s="9">
        <f t="shared" si="3"/>
        <v>41250</v>
      </c>
      <c r="G145" s="7" t="s">
        <v>136</v>
      </c>
      <c r="H145" s="7" t="s">
        <v>378</v>
      </c>
      <c r="I145" s="22">
        <v>45708.815713960234</v>
      </c>
      <c r="L145"/>
      <c r="M145"/>
    </row>
    <row r="146" spans="1:13" ht="15" x14ac:dyDescent="0.25">
      <c r="A146" s="7">
        <v>51729797</v>
      </c>
      <c r="B146" s="7" t="s">
        <v>56</v>
      </c>
      <c r="C146" s="7" t="s">
        <v>74</v>
      </c>
      <c r="D146" s="7">
        <v>1</v>
      </c>
      <c r="E146" s="8">
        <v>5500</v>
      </c>
      <c r="F146" s="9">
        <f t="shared" si="3"/>
        <v>5500</v>
      </c>
      <c r="G146" s="7" t="s">
        <v>172</v>
      </c>
      <c r="H146" s="7" t="s">
        <v>412</v>
      </c>
      <c r="I146" s="22">
        <v>45708.850441115232</v>
      </c>
      <c r="L146"/>
      <c r="M146"/>
    </row>
    <row r="147" spans="1:13" ht="15" x14ac:dyDescent="0.25">
      <c r="A147" s="7">
        <v>42239629</v>
      </c>
      <c r="B147" s="7" t="s">
        <v>46</v>
      </c>
      <c r="C147" s="7" t="s">
        <v>10</v>
      </c>
      <c r="D147" s="7">
        <v>2</v>
      </c>
      <c r="E147" s="8">
        <v>7650</v>
      </c>
      <c r="F147" s="9">
        <f t="shared" si="3"/>
        <v>15300</v>
      </c>
      <c r="G147" s="7" t="s">
        <v>166</v>
      </c>
      <c r="H147" s="7" t="s">
        <v>406</v>
      </c>
      <c r="I147" s="22">
        <v>45708.962955274772</v>
      </c>
      <c r="L147"/>
      <c r="M147"/>
    </row>
    <row r="148" spans="1:13" ht="15" x14ac:dyDescent="0.25">
      <c r="A148" s="7">
        <v>82560517</v>
      </c>
      <c r="B148" s="7" t="s">
        <v>7</v>
      </c>
      <c r="C148" s="7" t="s">
        <v>74</v>
      </c>
      <c r="D148" s="7">
        <v>5</v>
      </c>
      <c r="E148" s="8">
        <v>6950</v>
      </c>
      <c r="F148" s="9">
        <f t="shared" si="3"/>
        <v>34750</v>
      </c>
      <c r="G148" s="7" t="s">
        <v>208</v>
      </c>
      <c r="H148" s="7" t="s">
        <v>448</v>
      </c>
      <c r="I148" s="22">
        <v>45709.061010239049</v>
      </c>
      <c r="L148"/>
      <c r="M148"/>
    </row>
    <row r="149" spans="1:13" ht="15" x14ac:dyDescent="0.25">
      <c r="A149" s="7">
        <v>88677690</v>
      </c>
      <c r="B149" s="7" t="s">
        <v>43</v>
      </c>
      <c r="C149" s="7" t="s">
        <v>11</v>
      </c>
      <c r="D149" s="7">
        <v>7</v>
      </c>
      <c r="E149" s="8">
        <v>6050</v>
      </c>
      <c r="F149" s="9">
        <f t="shared" si="3"/>
        <v>42350</v>
      </c>
      <c r="G149" s="7" t="s">
        <v>121</v>
      </c>
      <c r="H149" s="7" t="s">
        <v>363</v>
      </c>
      <c r="I149" s="22">
        <v>45709.12714115328</v>
      </c>
      <c r="L149"/>
      <c r="M149"/>
    </row>
    <row r="150" spans="1:13" ht="15" x14ac:dyDescent="0.25">
      <c r="A150" s="7">
        <v>63640163</v>
      </c>
      <c r="B150" s="7" t="s">
        <v>35</v>
      </c>
      <c r="C150" s="7" t="s">
        <v>91</v>
      </c>
      <c r="D150" s="7">
        <v>1</v>
      </c>
      <c r="E150" s="8">
        <v>6950</v>
      </c>
      <c r="F150" s="9">
        <f t="shared" si="3"/>
        <v>6950</v>
      </c>
      <c r="G150" s="7" t="s">
        <v>222</v>
      </c>
      <c r="H150" s="7" t="s">
        <v>462</v>
      </c>
      <c r="I150" s="22">
        <v>45709.151091944368</v>
      </c>
      <c r="L150"/>
      <c r="M150"/>
    </row>
    <row r="151" spans="1:13" ht="15" x14ac:dyDescent="0.25">
      <c r="A151" s="7">
        <v>63640166</v>
      </c>
      <c r="B151" s="7" t="s">
        <v>35</v>
      </c>
      <c r="C151" s="7" t="s">
        <v>83</v>
      </c>
      <c r="D151" s="7">
        <v>5</v>
      </c>
      <c r="E151" s="8">
        <v>6950</v>
      </c>
      <c r="F151" s="9">
        <f t="shared" si="3"/>
        <v>34750</v>
      </c>
      <c r="G151" s="7" t="s">
        <v>101</v>
      </c>
      <c r="H151" s="7" t="s">
        <v>343</v>
      </c>
      <c r="I151" s="22">
        <v>45709.279488853899</v>
      </c>
      <c r="L151"/>
      <c r="M151"/>
    </row>
    <row r="152" spans="1:13" ht="15" x14ac:dyDescent="0.25">
      <c r="A152" s="7">
        <v>28697151</v>
      </c>
      <c r="B152" s="7" t="s">
        <v>36</v>
      </c>
      <c r="C152" s="7" t="s">
        <v>82</v>
      </c>
      <c r="D152" s="7">
        <v>2</v>
      </c>
      <c r="E152" s="8">
        <v>6100</v>
      </c>
      <c r="F152" s="9">
        <f t="shared" si="3"/>
        <v>12200</v>
      </c>
      <c r="G152" s="7" t="s">
        <v>143</v>
      </c>
      <c r="H152" s="7" t="s">
        <v>385</v>
      </c>
      <c r="I152" s="22">
        <v>45709.421673368517</v>
      </c>
      <c r="L152"/>
      <c r="M152"/>
    </row>
    <row r="153" spans="1:13" ht="15" x14ac:dyDescent="0.25">
      <c r="A153" s="7">
        <v>52338818</v>
      </c>
      <c r="B153" s="7" t="s">
        <v>54</v>
      </c>
      <c r="C153" s="7" t="s">
        <v>71</v>
      </c>
      <c r="D153" s="7">
        <v>2</v>
      </c>
      <c r="E153" s="8">
        <v>4750</v>
      </c>
      <c r="F153" s="9">
        <f t="shared" si="3"/>
        <v>9500</v>
      </c>
      <c r="G153" s="7" t="s">
        <v>160</v>
      </c>
      <c r="H153" s="7" t="s">
        <v>401</v>
      </c>
      <c r="I153" s="22">
        <v>45709.57461011441</v>
      </c>
      <c r="L153"/>
      <c r="M153"/>
    </row>
    <row r="154" spans="1:13" ht="15" x14ac:dyDescent="0.25">
      <c r="A154" s="7">
        <v>48372406</v>
      </c>
      <c r="B154" s="7" t="s">
        <v>60</v>
      </c>
      <c r="C154" s="7" t="s">
        <v>83</v>
      </c>
      <c r="D154" s="7">
        <v>7</v>
      </c>
      <c r="E154" s="8">
        <v>4100</v>
      </c>
      <c r="F154" s="9">
        <f t="shared" si="3"/>
        <v>28700</v>
      </c>
      <c r="G154" s="7" t="s">
        <v>223</v>
      </c>
      <c r="H154" s="7" t="s">
        <v>463</v>
      </c>
      <c r="I154" s="22">
        <v>45709.576769150284</v>
      </c>
      <c r="L154"/>
      <c r="M154"/>
    </row>
    <row r="155" spans="1:13" ht="15" x14ac:dyDescent="0.25">
      <c r="A155" s="7">
        <v>42239629</v>
      </c>
      <c r="B155" s="7" t="s">
        <v>46</v>
      </c>
      <c r="C155" s="7" t="s">
        <v>10</v>
      </c>
      <c r="D155" s="7">
        <v>4</v>
      </c>
      <c r="E155" s="8">
        <v>7650</v>
      </c>
      <c r="F155" s="9">
        <f t="shared" si="3"/>
        <v>30600</v>
      </c>
      <c r="G155" s="7" t="s">
        <v>127</v>
      </c>
      <c r="H155" s="7" t="s">
        <v>369</v>
      </c>
      <c r="I155" s="22">
        <v>45709.749540196048</v>
      </c>
      <c r="L155"/>
      <c r="M155"/>
    </row>
    <row r="156" spans="1:13" ht="15" x14ac:dyDescent="0.25">
      <c r="A156" s="7">
        <v>43059009</v>
      </c>
      <c r="B156" s="7" t="s">
        <v>9</v>
      </c>
      <c r="C156" s="7" t="s">
        <v>10</v>
      </c>
      <c r="D156" s="7">
        <v>3</v>
      </c>
      <c r="E156" s="8">
        <v>6300</v>
      </c>
      <c r="F156" s="9">
        <f t="shared" si="3"/>
        <v>18900</v>
      </c>
      <c r="G156" s="7" t="s">
        <v>151</v>
      </c>
      <c r="H156" s="7" t="s">
        <v>435</v>
      </c>
      <c r="I156" s="22">
        <v>45709.923057339358</v>
      </c>
      <c r="L156"/>
      <c r="M156"/>
    </row>
    <row r="157" spans="1:13" ht="15" x14ac:dyDescent="0.25">
      <c r="A157" s="7">
        <v>42239620</v>
      </c>
      <c r="B157" s="7" t="s">
        <v>46</v>
      </c>
      <c r="C157" s="7" t="s">
        <v>11</v>
      </c>
      <c r="D157" s="7">
        <v>4</v>
      </c>
      <c r="E157" s="8">
        <v>7650</v>
      </c>
      <c r="F157" s="9">
        <f t="shared" si="3"/>
        <v>30600</v>
      </c>
      <c r="G157" s="7" t="s">
        <v>96</v>
      </c>
      <c r="H157" s="7" t="s">
        <v>338</v>
      </c>
      <c r="I157" s="22">
        <v>45710.178142517907</v>
      </c>
      <c r="L157"/>
      <c r="M157"/>
    </row>
    <row r="158" spans="1:13" ht="15" x14ac:dyDescent="0.25">
      <c r="A158" s="7">
        <v>58622702</v>
      </c>
      <c r="B158" s="7" t="s">
        <v>24</v>
      </c>
      <c r="C158" s="7" t="s">
        <v>78</v>
      </c>
      <c r="D158" s="7">
        <v>3</v>
      </c>
      <c r="E158" s="8">
        <v>2300</v>
      </c>
      <c r="F158" s="9">
        <f t="shared" si="3"/>
        <v>6900</v>
      </c>
      <c r="G158" s="7" t="s">
        <v>169</v>
      </c>
      <c r="H158" s="7" t="s">
        <v>409</v>
      </c>
      <c r="I158" s="22">
        <v>45710.552504636864</v>
      </c>
      <c r="L158"/>
      <c r="M158"/>
    </row>
    <row r="159" spans="1:13" ht="15" x14ac:dyDescent="0.25">
      <c r="A159" s="7">
        <v>43059009</v>
      </c>
      <c r="B159" s="7" t="s">
        <v>9</v>
      </c>
      <c r="C159" s="7" t="s">
        <v>10</v>
      </c>
      <c r="D159" s="7">
        <v>3</v>
      </c>
      <c r="E159" s="8">
        <v>6300</v>
      </c>
      <c r="F159" s="9">
        <f t="shared" si="3"/>
        <v>18900</v>
      </c>
      <c r="G159" s="7" t="s">
        <v>202</v>
      </c>
      <c r="H159" s="7" t="s">
        <v>442</v>
      </c>
      <c r="I159" s="22">
        <v>45710.588375504245</v>
      </c>
      <c r="L159"/>
      <c r="M159"/>
    </row>
    <row r="160" spans="1:13" ht="15" x14ac:dyDescent="0.25">
      <c r="A160" s="7">
        <v>21970342</v>
      </c>
      <c r="B160" s="7" t="s">
        <v>57</v>
      </c>
      <c r="C160" s="7" t="s">
        <v>78</v>
      </c>
      <c r="D160" s="7">
        <v>4</v>
      </c>
      <c r="E160" s="8">
        <v>7500</v>
      </c>
      <c r="F160" s="9">
        <f t="shared" si="3"/>
        <v>30000</v>
      </c>
      <c r="G160" s="7" t="s">
        <v>161</v>
      </c>
      <c r="H160" s="7" t="s">
        <v>402</v>
      </c>
      <c r="I160" s="22">
        <v>45710.705302434209</v>
      </c>
      <c r="L160"/>
      <c r="M160"/>
    </row>
    <row r="161" spans="1:13" ht="15" x14ac:dyDescent="0.25">
      <c r="A161" s="7">
        <v>79916453</v>
      </c>
      <c r="B161" s="7" t="s">
        <v>30</v>
      </c>
      <c r="C161" s="7" t="s">
        <v>91</v>
      </c>
      <c r="D161" s="7">
        <v>12</v>
      </c>
      <c r="E161" s="8">
        <v>4150</v>
      </c>
      <c r="F161" s="9">
        <f t="shared" si="3"/>
        <v>49800</v>
      </c>
      <c r="G161" s="7" t="s">
        <v>107</v>
      </c>
      <c r="H161" s="7" t="s">
        <v>349</v>
      </c>
      <c r="I161" s="22">
        <v>45710.854722177202</v>
      </c>
      <c r="L161"/>
      <c r="M161"/>
    </row>
    <row r="162" spans="1:13" ht="15" x14ac:dyDescent="0.25">
      <c r="A162" s="7">
        <v>21916955</v>
      </c>
      <c r="B162" s="7" t="s">
        <v>47</v>
      </c>
      <c r="C162" s="7" t="s">
        <v>67</v>
      </c>
      <c r="D162" s="7">
        <v>1</v>
      </c>
      <c r="E162" s="8">
        <v>4600</v>
      </c>
      <c r="F162" s="9">
        <f t="shared" si="3"/>
        <v>4600</v>
      </c>
      <c r="G162" s="7" t="s">
        <v>131</v>
      </c>
      <c r="H162" s="7" t="s">
        <v>373</v>
      </c>
      <c r="I162" s="22">
        <v>45711.374498572033</v>
      </c>
      <c r="L162"/>
      <c r="M162"/>
    </row>
    <row r="163" spans="1:13" ht="15" x14ac:dyDescent="0.25">
      <c r="A163" s="7">
        <v>29679846</v>
      </c>
      <c r="B163" s="7" t="s">
        <v>59</v>
      </c>
      <c r="C163" s="7" t="s">
        <v>83</v>
      </c>
      <c r="D163" s="7">
        <v>4</v>
      </c>
      <c r="E163" s="8">
        <v>5350</v>
      </c>
      <c r="F163" s="9">
        <f t="shared" si="3"/>
        <v>21400</v>
      </c>
      <c r="G163" s="7" t="s">
        <v>183</v>
      </c>
      <c r="H163" s="7" t="s">
        <v>423</v>
      </c>
      <c r="I163" s="22">
        <v>45711.509080309763</v>
      </c>
      <c r="L163"/>
      <c r="M163"/>
    </row>
    <row r="164" spans="1:13" ht="15" x14ac:dyDescent="0.25">
      <c r="A164" s="7">
        <v>21970346</v>
      </c>
      <c r="B164" s="7" t="s">
        <v>57</v>
      </c>
      <c r="C164" s="7" t="s">
        <v>83</v>
      </c>
      <c r="D164" s="7">
        <v>4</v>
      </c>
      <c r="E164" s="8">
        <v>7500</v>
      </c>
      <c r="F164" s="9">
        <f t="shared" si="3"/>
        <v>30000</v>
      </c>
      <c r="G164" s="7" t="s">
        <v>161</v>
      </c>
      <c r="H164" s="7" t="s">
        <v>402</v>
      </c>
      <c r="I164" s="22">
        <v>45711.601167011242</v>
      </c>
      <c r="L164"/>
      <c r="M164"/>
    </row>
    <row r="165" spans="1:13" ht="15" x14ac:dyDescent="0.25">
      <c r="A165" s="7">
        <v>43059008</v>
      </c>
      <c r="B165" s="7" t="s">
        <v>9</v>
      </c>
      <c r="C165" s="7" t="s">
        <v>71</v>
      </c>
      <c r="D165" s="7">
        <v>3</v>
      </c>
      <c r="E165" s="8">
        <v>6300</v>
      </c>
      <c r="F165" s="9">
        <f t="shared" si="3"/>
        <v>18900</v>
      </c>
      <c r="G165" s="7" t="s">
        <v>202</v>
      </c>
      <c r="H165" s="7" t="s">
        <v>442</v>
      </c>
      <c r="I165" s="22">
        <v>45711.618759325029</v>
      </c>
      <c r="L165"/>
      <c r="M165"/>
    </row>
    <row r="166" spans="1:13" ht="15" x14ac:dyDescent="0.25">
      <c r="A166" s="7">
        <v>29030994</v>
      </c>
      <c r="B166" s="7" t="s">
        <v>8</v>
      </c>
      <c r="C166" s="7" t="s">
        <v>69</v>
      </c>
      <c r="D166" s="7">
        <v>2</v>
      </c>
      <c r="E166" s="8">
        <v>4000</v>
      </c>
      <c r="F166" s="9">
        <f t="shared" si="3"/>
        <v>8000</v>
      </c>
      <c r="G166" s="7" t="s">
        <v>201</v>
      </c>
      <c r="H166" s="7" t="s">
        <v>441</v>
      </c>
      <c r="I166" s="22">
        <v>45711.757198377447</v>
      </c>
      <c r="L166"/>
      <c r="M166"/>
    </row>
    <row r="167" spans="1:13" ht="15" x14ac:dyDescent="0.25">
      <c r="A167" s="7">
        <v>12508412</v>
      </c>
      <c r="B167" s="7" t="s">
        <v>33</v>
      </c>
      <c r="C167" s="7" t="s">
        <v>78</v>
      </c>
      <c r="D167" s="7">
        <v>2</v>
      </c>
      <c r="E167" s="8">
        <v>4150</v>
      </c>
      <c r="F167" s="9">
        <f t="shared" si="3"/>
        <v>8300</v>
      </c>
      <c r="G167" s="7" t="s">
        <v>132</v>
      </c>
      <c r="H167" s="7" t="s">
        <v>374</v>
      </c>
      <c r="I167" s="22">
        <v>45712.169984426582</v>
      </c>
      <c r="L167"/>
      <c r="M167"/>
    </row>
    <row r="168" spans="1:13" ht="15" x14ac:dyDescent="0.25">
      <c r="A168" s="7">
        <v>73417011</v>
      </c>
      <c r="B168" s="7" t="s">
        <v>14</v>
      </c>
      <c r="C168" s="7" t="s">
        <v>82</v>
      </c>
      <c r="D168" s="7">
        <v>5</v>
      </c>
      <c r="E168" s="8">
        <v>13750</v>
      </c>
      <c r="F168" s="9">
        <f t="shared" si="3"/>
        <v>68750</v>
      </c>
      <c r="G168" s="7" t="s">
        <v>136</v>
      </c>
      <c r="H168" s="7" t="s">
        <v>378</v>
      </c>
      <c r="I168" s="22">
        <v>45712.209747391309</v>
      </c>
      <c r="L168"/>
      <c r="M168"/>
    </row>
    <row r="169" spans="1:13" ht="15" x14ac:dyDescent="0.25">
      <c r="A169" s="7">
        <v>12680959</v>
      </c>
      <c r="B169" s="7" t="s">
        <v>25</v>
      </c>
      <c r="C169" s="7" t="s">
        <v>10</v>
      </c>
      <c r="D169" s="7">
        <v>9</v>
      </c>
      <c r="E169" s="8">
        <v>7100</v>
      </c>
      <c r="F169" s="9">
        <f t="shared" si="3"/>
        <v>63900</v>
      </c>
      <c r="G169" s="7" t="s">
        <v>129</v>
      </c>
      <c r="H169" s="7" t="s">
        <v>371</v>
      </c>
      <c r="I169" s="22">
        <v>45712.490936122595</v>
      </c>
      <c r="L169"/>
      <c r="M169"/>
    </row>
    <row r="170" spans="1:13" ht="15" x14ac:dyDescent="0.25">
      <c r="A170" s="7">
        <v>15901032</v>
      </c>
      <c r="B170" s="7" t="s">
        <v>27</v>
      </c>
      <c r="C170" s="7" t="s">
        <v>78</v>
      </c>
      <c r="D170" s="7">
        <v>16</v>
      </c>
      <c r="E170" s="8">
        <v>6650</v>
      </c>
      <c r="F170" s="9">
        <f t="shared" si="3"/>
        <v>106400</v>
      </c>
      <c r="G170" s="7" t="s">
        <v>216</v>
      </c>
      <c r="H170" s="7" t="s">
        <v>456</v>
      </c>
      <c r="I170" s="22">
        <v>45712.496943545324</v>
      </c>
      <c r="L170"/>
      <c r="M170"/>
    </row>
    <row r="171" spans="1:13" ht="15" x14ac:dyDescent="0.25">
      <c r="A171" s="7">
        <v>20830268</v>
      </c>
      <c r="B171" s="7" t="s">
        <v>41</v>
      </c>
      <c r="C171" s="7" t="s">
        <v>71</v>
      </c>
      <c r="D171" s="7">
        <v>4</v>
      </c>
      <c r="E171" s="8">
        <v>8350</v>
      </c>
      <c r="F171" s="9">
        <f t="shared" si="3"/>
        <v>33400</v>
      </c>
      <c r="G171" s="7" t="s">
        <v>112</v>
      </c>
      <c r="H171" s="7" t="s">
        <v>354</v>
      </c>
      <c r="I171" s="22">
        <v>45712.596251820854</v>
      </c>
      <c r="L171"/>
      <c r="M171"/>
    </row>
    <row r="172" spans="1:13" ht="15" x14ac:dyDescent="0.25">
      <c r="A172" s="7">
        <v>28697158</v>
      </c>
      <c r="B172" s="7" t="s">
        <v>36</v>
      </c>
      <c r="C172" s="7" t="s">
        <v>71</v>
      </c>
      <c r="D172" s="7">
        <v>2</v>
      </c>
      <c r="E172" s="8">
        <v>6100</v>
      </c>
      <c r="F172" s="9">
        <f t="shared" si="3"/>
        <v>12200</v>
      </c>
      <c r="G172" s="7" t="s">
        <v>165</v>
      </c>
      <c r="H172" s="7" t="s">
        <v>405</v>
      </c>
      <c r="I172" s="22">
        <v>45712.635005174263</v>
      </c>
      <c r="L172"/>
      <c r="M172"/>
    </row>
    <row r="173" spans="1:13" ht="15" x14ac:dyDescent="0.25">
      <c r="A173" s="7">
        <v>63640163</v>
      </c>
      <c r="B173" s="7" t="s">
        <v>35</v>
      </c>
      <c r="C173" s="7" t="s">
        <v>91</v>
      </c>
      <c r="D173" s="7">
        <v>7</v>
      </c>
      <c r="E173" s="8">
        <v>6950</v>
      </c>
      <c r="F173" s="9">
        <f t="shared" si="3"/>
        <v>48650</v>
      </c>
      <c r="G173" s="7" t="s">
        <v>114</v>
      </c>
      <c r="H173" s="7" t="s">
        <v>356</v>
      </c>
      <c r="I173" s="22">
        <v>45712.694181391867</v>
      </c>
      <c r="L173"/>
      <c r="M173"/>
    </row>
    <row r="174" spans="1:13" ht="15" x14ac:dyDescent="0.25">
      <c r="A174" s="7">
        <v>77780305</v>
      </c>
      <c r="B174" s="7" t="s">
        <v>62</v>
      </c>
      <c r="C174" s="7" t="s">
        <v>67</v>
      </c>
      <c r="D174" s="7">
        <v>5</v>
      </c>
      <c r="E174" s="8">
        <v>7100</v>
      </c>
      <c r="F174" s="9">
        <f t="shared" si="3"/>
        <v>35500</v>
      </c>
      <c r="G174" s="7" t="s">
        <v>185</v>
      </c>
      <c r="H174" s="7" t="s">
        <v>425</v>
      </c>
      <c r="I174" s="22">
        <v>45712.746479075089</v>
      </c>
      <c r="L174"/>
      <c r="M174"/>
    </row>
    <row r="175" spans="1:13" ht="15" x14ac:dyDescent="0.25">
      <c r="A175" s="7">
        <v>47491841</v>
      </c>
      <c r="B175" s="7" t="s">
        <v>39</v>
      </c>
      <c r="C175" s="7" t="s">
        <v>82</v>
      </c>
      <c r="D175" s="7">
        <v>2</v>
      </c>
      <c r="E175" s="8">
        <v>8000</v>
      </c>
      <c r="F175" s="9">
        <f t="shared" si="3"/>
        <v>16000</v>
      </c>
      <c r="G175" s="7" t="s">
        <v>134</v>
      </c>
      <c r="H175" s="7" t="s">
        <v>376</v>
      </c>
      <c r="I175" s="22">
        <v>45712.986668783036</v>
      </c>
      <c r="L175"/>
      <c r="M175"/>
    </row>
    <row r="176" spans="1:13" ht="15" x14ac:dyDescent="0.25">
      <c r="A176" s="7">
        <v>40315605</v>
      </c>
      <c r="B176" s="7" t="s">
        <v>52</v>
      </c>
      <c r="C176" s="7" t="s">
        <v>67</v>
      </c>
      <c r="D176" s="7">
        <v>9</v>
      </c>
      <c r="E176" s="8">
        <v>6850</v>
      </c>
      <c r="F176" s="9">
        <f t="shared" si="3"/>
        <v>61650</v>
      </c>
      <c r="G176" s="7" t="s">
        <v>141</v>
      </c>
      <c r="H176" s="7" t="s">
        <v>383</v>
      </c>
      <c r="I176" s="22">
        <v>45713.062990815088</v>
      </c>
      <c r="L176"/>
      <c r="M176"/>
    </row>
    <row r="177" spans="1:13" ht="15" x14ac:dyDescent="0.25">
      <c r="A177" s="7">
        <v>63449144</v>
      </c>
      <c r="B177" s="7" t="s">
        <v>26</v>
      </c>
      <c r="C177" s="7" t="s">
        <v>69</v>
      </c>
      <c r="D177" s="7">
        <v>4</v>
      </c>
      <c r="E177" s="8">
        <v>2800</v>
      </c>
      <c r="F177" s="9">
        <f t="shared" si="3"/>
        <v>11200</v>
      </c>
      <c r="G177" s="7" t="s">
        <v>180</v>
      </c>
      <c r="H177" s="7" t="s">
        <v>420</v>
      </c>
      <c r="I177" s="22">
        <v>45713.130102216004</v>
      </c>
      <c r="L177"/>
      <c r="M177"/>
    </row>
    <row r="178" spans="1:13" ht="15" x14ac:dyDescent="0.25">
      <c r="A178" s="7">
        <v>79916458</v>
      </c>
      <c r="B178" s="7" t="s">
        <v>30</v>
      </c>
      <c r="C178" s="7" t="s">
        <v>71</v>
      </c>
      <c r="D178" s="7">
        <v>10</v>
      </c>
      <c r="E178" s="8">
        <v>4150</v>
      </c>
      <c r="F178" s="9">
        <f t="shared" si="3"/>
        <v>41500</v>
      </c>
      <c r="G178" s="7" t="s">
        <v>154</v>
      </c>
      <c r="H178" s="7" t="s">
        <v>475</v>
      </c>
      <c r="I178" s="22">
        <v>45713.131295627885</v>
      </c>
      <c r="L178"/>
      <c r="M178"/>
    </row>
    <row r="179" spans="1:13" ht="15" x14ac:dyDescent="0.25">
      <c r="A179" s="7">
        <v>42239624</v>
      </c>
      <c r="B179" s="7" t="s">
        <v>46</v>
      </c>
      <c r="C179" s="7" t="s">
        <v>69</v>
      </c>
      <c r="D179" s="7">
        <v>2</v>
      </c>
      <c r="E179" s="8">
        <v>7650</v>
      </c>
      <c r="F179" s="9">
        <f t="shared" si="3"/>
        <v>15300</v>
      </c>
      <c r="G179" s="7" t="s">
        <v>167</v>
      </c>
      <c r="H179" s="7" t="s">
        <v>407</v>
      </c>
      <c r="I179" s="22">
        <v>45713.372506900181</v>
      </c>
      <c r="L179"/>
      <c r="M179"/>
    </row>
    <row r="180" spans="1:13" ht="15" x14ac:dyDescent="0.25">
      <c r="A180" s="7">
        <v>20830267</v>
      </c>
      <c r="B180" s="7" t="s">
        <v>41</v>
      </c>
      <c r="C180" s="7" t="s">
        <v>74</v>
      </c>
      <c r="D180" s="7">
        <v>6</v>
      </c>
      <c r="E180" s="8">
        <v>8350</v>
      </c>
      <c r="F180" s="9">
        <f t="shared" si="3"/>
        <v>50100</v>
      </c>
      <c r="G180" s="7" t="s">
        <v>122</v>
      </c>
      <c r="H180" s="7" t="s">
        <v>364</v>
      </c>
      <c r="I180" s="22">
        <v>45713.43007041682</v>
      </c>
      <c r="L180"/>
      <c r="M180"/>
    </row>
    <row r="181" spans="1:13" ht="15" x14ac:dyDescent="0.25">
      <c r="A181" s="7">
        <v>56011971</v>
      </c>
      <c r="B181" s="7" t="s">
        <v>23</v>
      </c>
      <c r="C181" s="7" t="s">
        <v>82</v>
      </c>
      <c r="D181" s="7">
        <v>4</v>
      </c>
      <c r="E181" s="8">
        <v>3350</v>
      </c>
      <c r="F181" s="9">
        <f t="shared" si="3"/>
        <v>13400</v>
      </c>
      <c r="G181" s="7" t="s">
        <v>123</v>
      </c>
      <c r="H181" s="7" t="s">
        <v>365</v>
      </c>
      <c r="I181" s="22">
        <v>45713.552187039706</v>
      </c>
      <c r="L181"/>
      <c r="M181"/>
    </row>
    <row r="182" spans="1:13" ht="15" x14ac:dyDescent="0.25">
      <c r="A182" s="7">
        <v>82560512</v>
      </c>
      <c r="B182" s="7" t="s">
        <v>7</v>
      </c>
      <c r="C182" s="7" t="s">
        <v>78</v>
      </c>
      <c r="D182" s="7">
        <v>2</v>
      </c>
      <c r="E182" s="8">
        <v>6950</v>
      </c>
      <c r="F182" s="9">
        <f t="shared" si="3"/>
        <v>13900</v>
      </c>
      <c r="G182" s="7" t="s">
        <v>208</v>
      </c>
      <c r="H182" s="7" t="s">
        <v>448</v>
      </c>
      <c r="I182" s="22">
        <v>45713.678625623528</v>
      </c>
      <c r="L182"/>
      <c r="M182"/>
    </row>
    <row r="183" spans="1:13" ht="15" x14ac:dyDescent="0.25">
      <c r="A183" s="7">
        <v>61457746</v>
      </c>
      <c r="B183" s="7" t="s">
        <v>38</v>
      </c>
      <c r="C183" s="7" t="s">
        <v>83</v>
      </c>
      <c r="D183" s="7">
        <v>7</v>
      </c>
      <c r="E183" s="8">
        <v>4600</v>
      </c>
      <c r="F183" s="9">
        <f t="shared" si="3"/>
        <v>32200</v>
      </c>
      <c r="G183" s="7" t="s">
        <v>140</v>
      </c>
      <c r="H183" s="7" t="s">
        <v>382</v>
      </c>
      <c r="I183" s="22">
        <v>45713.720271224287</v>
      </c>
      <c r="L183"/>
      <c r="M183"/>
    </row>
    <row r="184" spans="1:13" ht="15" x14ac:dyDescent="0.25">
      <c r="A184" s="7">
        <v>14886061</v>
      </c>
      <c r="B184" s="7" t="s">
        <v>28</v>
      </c>
      <c r="C184" s="7" t="s">
        <v>82</v>
      </c>
      <c r="D184" s="7">
        <v>5</v>
      </c>
      <c r="E184" s="8">
        <v>5500</v>
      </c>
      <c r="F184" s="9">
        <f t="shared" si="3"/>
        <v>27500</v>
      </c>
      <c r="G184" s="7" t="s">
        <v>148</v>
      </c>
      <c r="H184" s="7" t="s">
        <v>390</v>
      </c>
      <c r="I184" s="22">
        <v>45713.729617204575</v>
      </c>
      <c r="L184"/>
      <c r="M184"/>
    </row>
    <row r="185" spans="1:13" ht="15" x14ac:dyDescent="0.25">
      <c r="A185" s="7">
        <v>12508414</v>
      </c>
      <c r="B185" s="7" t="s">
        <v>33</v>
      </c>
      <c r="C185" s="7" t="s">
        <v>69</v>
      </c>
      <c r="D185" s="7">
        <v>1</v>
      </c>
      <c r="E185" s="8">
        <v>4150</v>
      </c>
      <c r="F185" s="9">
        <f t="shared" si="3"/>
        <v>4150</v>
      </c>
      <c r="G185" s="7" t="s">
        <v>221</v>
      </c>
      <c r="H185" s="7" t="s">
        <v>461</v>
      </c>
      <c r="I185" s="22">
        <v>45714.038812917104</v>
      </c>
      <c r="L185"/>
      <c r="M185"/>
    </row>
    <row r="186" spans="1:13" ht="15" x14ac:dyDescent="0.25">
      <c r="A186" s="7">
        <v>15901032</v>
      </c>
      <c r="B186" s="7" t="s">
        <v>27</v>
      </c>
      <c r="C186" s="7" t="s">
        <v>78</v>
      </c>
      <c r="D186" s="7">
        <v>2</v>
      </c>
      <c r="E186" s="8">
        <v>6650</v>
      </c>
      <c r="F186" s="9">
        <f t="shared" si="3"/>
        <v>13300</v>
      </c>
      <c r="G186" s="7" t="s">
        <v>88</v>
      </c>
      <c r="H186" s="7" t="s">
        <v>330</v>
      </c>
      <c r="I186" s="22">
        <v>45714.157293766773</v>
      </c>
      <c r="L186"/>
      <c r="M186"/>
    </row>
    <row r="187" spans="1:13" ht="15" x14ac:dyDescent="0.25">
      <c r="A187" s="7">
        <v>63641431</v>
      </c>
      <c r="B187" s="7" t="s">
        <v>40</v>
      </c>
      <c r="C187" s="7" t="s">
        <v>82</v>
      </c>
      <c r="D187" s="7">
        <v>2</v>
      </c>
      <c r="E187" s="8">
        <v>2750</v>
      </c>
      <c r="F187" s="9">
        <f t="shared" si="3"/>
        <v>5500</v>
      </c>
      <c r="G187" s="7" t="s">
        <v>110</v>
      </c>
      <c r="H187" s="7" t="s">
        <v>352</v>
      </c>
      <c r="I187" s="22">
        <v>45714.169495573362</v>
      </c>
      <c r="L187"/>
      <c r="M187"/>
    </row>
    <row r="188" spans="1:13" ht="15" x14ac:dyDescent="0.25">
      <c r="A188" s="7">
        <v>62729854</v>
      </c>
      <c r="B188" s="7" t="s">
        <v>45</v>
      </c>
      <c r="C188" s="7" t="s">
        <v>69</v>
      </c>
      <c r="D188" s="7">
        <v>4</v>
      </c>
      <c r="E188" s="8">
        <v>5550</v>
      </c>
      <c r="F188" s="9">
        <f t="shared" si="3"/>
        <v>22200</v>
      </c>
      <c r="G188" s="7" t="s">
        <v>125</v>
      </c>
      <c r="H188" s="7" t="s">
        <v>367</v>
      </c>
      <c r="I188" s="22">
        <v>45714.292753991518</v>
      </c>
      <c r="L188"/>
      <c r="M188"/>
    </row>
    <row r="189" spans="1:13" ht="15" x14ac:dyDescent="0.25">
      <c r="A189" s="7">
        <v>29030997</v>
      </c>
      <c r="B189" s="7" t="s">
        <v>8</v>
      </c>
      <c r="C189" s="7" t="s">
        <v>74</v>
      </c>
      <c r="D189" s="7">
        <v>6</v>
      </c>
      <c r="E189" s="8">
        <v>4000</v>
      </c>
      <c r="F189" s="9">
        <f t="shared" si="3"/>
        <v>24000</v>
      </c>
      <c r="G189" s="7" t="s">
        <v>200</v>
      </c>
      <c r="H189" s="7" t="s">
        <v>440</v>
      </c>
      <c r="I189" s="22">
        <v>45714.407469041027</v>
      </c>
      <c r="L189"/>
      <c r="M189"/>
    </row>
    <row r="190" spans="1:13" ht="15" x14ac:dyDescent="0.25">
      <c r="A190" s="7">
        <v>63449140</v>
      </c>
      <c r="B190" s="7" t="s">
        <v>26</v>
      </c>
      <c r="C190" s="7" t="s">
        <v>11</v>
      </c>
      <c r="D190" s="7">
        <v>3</v>
      </c>
      <c r="E190" s="8">
        <v>2800</v>
      </c>
      <c r="F190" s="9">
        <f t="shared" si="3"/>
        <v>8400</v>
      </c>
      <c r="G190" s="7" t="s">
        <v>130</v>
      </c>
      <c r="H190" s="7" t="s">
        <v>372</v>
      </c>
      <c r="I190" s="22">
        <v>45714.779338599386</v>
      </c>
      <c r="L190"/>
      <c r="M190"/>
    </row>
    <row r="191" spans="1:13" ht="15" x14ac:dyDescent="0.25">
      <c r="A191" s="7">
        <v>88677692</v>
      </c>
      <c r="B191" s="7" t="s">
        <v>43</v>
      </c>
      <c r="C191" s="7" t="s">
        <v>78</v>
      </c>
      <c r="D191" s="7">
        <v>4</v>
      </c>
      <c r="E191" s="8">
        <v>6050</v>
      </c>
      <c r="F191" s="9">
        <f t="shared" si="3"/>
        <v>24200</v>
      </c>
      <c r="G191" s="7" t="s">
        <v>118</v>
      </c>
      <c r="H191" s="7" t="s">
        <v>360</v>
      </c>
      <c r="I191" s="22">
        <v>45715.393339219889</v>
      </c>
      <c r="L191"/>
      <c r="M191"/>
    </row>
    <row r="192" spans="1:13" ht="15" x14ac:dyDescent="0.25">
      <c r="A192" s="7">
        <v>77611622</v>
      </c>
      <c r="B192" s="7" t="s">
        <v>19</v>
      </c>
      <c r="C192" s="7" t="s">
        <v>78</v>
      </c>
      <c r="D192" s="7">
        <v>3</v>
      </c>
      <c r="E192" s="8">
        <v>5300</v>
      </c>
      <c r="F192" s="9">
        <f t="shared" si="3"/>
        <v>15900</v>
      </c>
      <c r="G192" s="7" t="s">
        <v>77</v>
      </c>
      <c r="H192" s="7" t="s">
        <v>322</v>
      </c>
      <c r="I192" s="22">
        <v>45715.499204127445</v>
      </c>
      <c r="L192"/>
      <c r="M192"/>
    </row>
    <row r="193" spans="1:13" ht="15" x14ac:dyDescent="0.25">
      <c r="A193" s="7">
        <v>80379491</v>
      </c>
      <c r="B193" s="7" t="s">
        <v>64</v>
      </c>
      <c r="C193" s="7" t="s">
        <v>82</v>
      </c>
      <c r="D193" s="7">
        <v>1</v>
      </c>
      <c r="E193" s="8">
        <v>5450</v>
      </c>
      <c r="F193" s="9">
        <f t="shared" si="3"/>
        <v>5450</v>
      </c>
      <c r="G193" s="7" t="s">
        <v>203</v>
      </c>
      <c r="H193" s="7" t="s">
        <v>443</v>
      </c>
      <c r="I193" s="22">
        <v>45715.508733503753</v>
      </c>
      <c r="L193"/>
      <c r="M193"/>
    </row>
    <row r="194" spans="1:13" ht="15" x14ac:dyDescent="0.25">
      <c r="A194" s="7">
        <v>76945861</v>
      </c>
      <c r="B194" s="7" t="s">
        <v>15</v>
      </c>
      <c r="C194" s="7" t="s">
        <v>82</v>
      </c>
      <c r="D194" s="7">
        <v>5</v>
      </c>
      <c r="E194" s="8">
        <v>6600</v>
      </c>
      <c r="F194" s="9">
        <f t="shared" ref="F194:F200" si="4">D194*E194</f>
        <v>33000</v>
      </c>
      <c r="G194" s="7" t="s">
        <v>213</v>
      </c>
      <c r="H194" s="7" t="s">
        <v>474</v>
      </c>
      <c r="I194" s="22">
        <v>45715.868033086794</v>
      </c>
      <c r="L194"/>
      <c r="M194"/>
    </row>
    <row r="195" spans="1:13" ht="15" x14ac:dyDescent="0.25">
      <c r="A195" s="7">
        <v>12508417</v>
      </c>
      <c r="B195" s="7" t="s">
        <v>33</v>
      </c>
      <c r="C195" s="7" t="s">
        <v>74</v>
      </c>
      <c r="D195" s="7">
        <v>4</v>
      </c>
      <c r="E195" s="8">
        <v>4150</v>
      </c>
      <c r="F195" s="9">
        <f t="shared" si="4"/>
        <v>16600</v>
      </c>
      <c r="G195" s="7" t="s">
        <v>221</v>
      </c>
      <c r="H195" s="7" t="s">
        <v>461</v>
      </c>
      <c r="I195" s="22">
        <v>45715.93450583185</v>
      </c>
      <c r="L195"/>
      <c r="M195"/>
    </row>
    <row r="196" spans="1:13" ht="15" x14ac:dyDescent="0.25">
      <c r="A196" s="7">
        <v>21916956</v>
      </c>
      <c r="B196" s="7" t="s">
        <v>47</v>
      </c>
      <c r="C196" s="7" t="s">
        <v>83</v>
      </c>
      <c r="D196" s="7">
        <v>5</v>
      </c>
      <c r="E196" s="8">
        <v>4600</v>
      </c>
      <c r="F196" s="9">
        <f t="shared" si="4"/>
        <v>23000</v>
      </c>
      <c r="G196" s="7" t="s">
        <v>155</v>
      </c>
      <c r="H196" s="7" t="s">
        <v>396</v>
      </c>
      <c r="I196" s="22">
        <v>45716.018319554089</v>
      </c>
      <c r="L196"/>
      <c r="M196"/>
    </row>
    <row r="197" spans="1:13" ht="15" x14ac:dyDescent="0.25">
      <c r="A197" s="7">
        <v>63641434</v>
      </c>
      <c r="B197" s="7" t="s">
        <v>40</v>
      </c>
      <c r="C197" s="7" t="s">
        <v>69</v>
      </c>
      <c r="D197" s="7">
        <v>11</v>
      </c>
      <c r="E197" s="8">
        <v>2750</v>
      </c>
      <c r="F197" s="9">
        <f t="shared" si="4"/>
        <v>30250</v>
      </c>
      <c r="G197" s="7" t="s">
        <v>168</v>
      </c>
      <c r="H197" s="7" t="s">
        <v>408</v>
      </c>
      <c r="I197" s="22">
        <v>45716.093498769122</v>
      </c>
      <c r="L197"/>
      <c r="M197"/>
    </row>
    <row r="198" spans="1:13" ht="15" x14ac:dyDescent="0.25">
      <c r="A198" s="7">
        <v>97422827</v>
      </c>
      <c r="B198" s="7" t="s">
        <v>20</v>
      </c>
      <c r="C198" s="7" t="s">
        <v>74</v>
      </c>
      <c r="D198" s="7">
        <v>1</v>
      </c>
      <c r="E198" s="8">
        <v>3000</v>
      </c>
      <c r="F198" s="9">
        <f t="shared" si="4"/>
        <v>3000</v>
      </c>
      <c r="G198" s="7" t="s">
        <v>164</v>
      </c>
      <c r="H198" s="7" t="s">
        <v>332</v>
      </c>
      <c r="I198" s="22">
        <v>45716.330472859059</v>
      </c>
      <c r="L198"/>
      <c r="M198"/>
    </row>
    <row r="199" spans="1:13" ht="15" x14ac:dyDescent="0.25">
      <c r="A199" s="7">
        <v>29679846</v>
      </c>
      <c r="B199" s="7" t="s">
        <v>59</v>
      </c>
      <c r="C199" s="7" t="s">
        <v>83</v>
      </c>
      <c r="D199" s="7">
        <v>18</v>
      </c>
      <c r="E199" s="8">
        <v>5350</v>
      </c>
      <c r="F199" s="9">
        <f t="shared" si="4"/>
        <v>96300</v>
      </c>
      <c r="G199" s="7" t="s">
        <v>219</v>
      </c>
      <c r="H199" s="7" t="s">
        <v>459</v>
      </c>
      <c r="I199" s="22">
        <v>45716.65468955777</v>
      </c>
      <c r="L199"/>
      <c r="M199"/>
    </row>
    <row r="200" spans="1:13" ht="15" x14ac:dyDescent="0.25">
      <c r="A200" s="7">
        <v>97422822</v>
      </c>
      <c r="B200" s="7" t="s">
        <v>20</v>
      </c>
      <c r="C200" s="7" t="s">
        <v>78</v>
      </c>
      <c r="D200" s="7">
        <v>12</v>
      </c>
      <c r="E200" s="8">
        <v>3000</v>
      </c>
      <c r="F200" s="9">
        <f t="shared" si="4"/>
        <v>36000</v>
      </c>
      <c r="G200" s="7" t="s">
        <v>194</v>
      </c>
      <c r="H200" s="7" t="s">
        <v>433</v>
      </c>
      <c r="I200" s="22">
        <v>45716.773287033808</v>
      </c>
      <c r="L200"/>
      <c r="M200"/>
    </row>
    <row r="201" spans="1:13" ht="15" x14ac:dyDescent="0.25">
      <c r="L201"/>
      <c r="M201"/>
    </row>
    <row r="202" spans="1:13" ht="15" x14ac:dyDescent="0.25">
      <c r="L202"/>
      <c r="M202"/>
    </row>
    <row r="203" spans="1:13" ht="15" x14ac:dyDescent="0.25">
      <c r="L203"/>
      <c r="M203"/>
    </row>
    <row r="204" spans="1:13" ht="15" x14ac:dyDescent="0.25">
      <c r="L204"/>
      <c r="M204"/>
    </row>
    <row r="205" spans="1:13" ht="15" x14ac:dyDescent="0.25">
      <c r="L205"/>
      <c r="M205"/>
    </row>
    <row r="206" spans="1:13" ht="15" x14ac:dyDescent="0.25">
      <c r="L206"/>
      <c r="M206"/>
    </row>
    <row r="207" spans="1:13" ht="15" x14ac:dyDescent="0.25">
      <c r="L207"/>
      <c r="M207"/>
    </row>
    <row r="208" spans="1:13" ht="15" x14ac:dyDescent="0.25">
      <c r="L208"/>
      <c r="M208"/>
    </row>
    <row r="209" spans="12:13" ht="15" x14ac:dyDescent="0.25">
      <c r="L209"/>
      <c r="M209"/>
    </row>
    <row r="210" spans="12:13" ht="15" x14ac:dyDescent="0.25">
      <c r="L210"/>
      <c r="M210"/>
    </row>
    <row r="211" spans="12:13" ht="15" x14ac:dyDescent="0.25">
      <c r="L211"/>
      <c r="M211"/>
    </row>
    <row r="212" spans="12:13" ht="15" x14ac:dyDescent="0.25">
      <c r="L212"/>
      <c r="M212"/>
    </row>
    <row r="213" spans="12:13" ht="15" x14ac:dyDescent="0.25">
      <c r="L213"/>
      <c r="M213"/>
    </row>
    <row r="214" spans="12:13" ht="15" x14ac:dyDescent="0.25">
      <c r="L214"/>
      <c r="M214"/>
    </row>
    <row r="215" spans="12:13" ht="15" x14ac:dyDescent="0.25">
      <c r="L215"/>
      <c r="M215"/>
    </row>
    <row r="216" spans="12:13" ht="15" x14ac:dyDescent="0.25">
      <c r="L216"/>
      <c r="M216"/>
    </row>
    <row r="217" spans="12:13" ht="15" x14ac:dyDescent="0.25">
      <c r="L217"/>
      <c r="M217"/>
    </row>
    <row r="218" spans="12:13" ht="15" x14ac:dyDescent="0.25">
      <c r="L218"/>
      <c r="M218"/>
    </row>
    <row r="219" spans="12:13" ht="15" x14ac:dyDescent="0.25">
      <c r="L219"/>
      <c r="M219"/>
    </row>
    <row r="220" spans="12:13" ht="15" x14ac:dyDescent="0.25">
      <c r="L220"/>
      <c r="M220"/>
    </row>
    <row r="221" spans="12:13" ht="15" x14ac:dyDescent="0.25">
      <c r="L221"/>
      <c r="M221"/>
    </row>
    <row r="222" spans="12:13" ht="15" x14ac:dyDescent="0.25">
      <c r="L222"/>
      <c r="M222"/>
    </row>
    <row r="223" spans="12:13" ht="15" x14ac:dyDescent="0.25">
      <c r="L223"/>
      <c r="M223"/>
    </row>
    <row r="224" spans="12:13" ht="15" x14ac:dyDescent="0.25">
      <c r="L224"/>
      <c r="M224"/>
    </row>
    <row r="225" spans="12:13" ht="15" x14ac:dyDescent="0.25">
      <c r="L225"/>
      <c r="M225"/>
    </row>
    <row r="226" spans="12:13" ht="15" x14ac:dyDescent="0.25">
      <c r="L226"/>
      <c r="M226"/>
    </row>
    <row r="227" spans="12:13" ht="15" x14ac:dyDescent="0.25">
      <c r="L227"/>
      <c r="M227"/>
    </row>
    <row r="228" spans="12:13" ht="15" x14ac:dyDescent="0.25">
      <c r="L228"/>
      <c r="M228"/>
    </row>
    <row r="229" spans="12:13" ht="15" x14ac:dyDescent="0.25">
      <c r="L229"/>
      <c r="M229"/>
    </row>
    <row r="230" spans="12:13" ht="15" x14ac:dyDescent="0.25">
      <c r="L230"/>
      <c r="M230"/>
    </row>
    <row r="231" spans="12:13" ht="15" x14ac:dyDescent="0.25">
      <c r="L231"/>
    </row>
  </sheetData>
  <conditionalFormatting sqref="G2:H200">
    <cfRule type="expression" dxfId="1" priority="1">
      <formula>NOT(AND(OR(RIGHT($H2,3)=".hu",RIGHT($H2,4)=".com",RIGHT($H2,4)=".net"),ISNUMBER(SEARCH("@",$H2,1))))</formula>
    </cfRule>
    <cfRule type="expression" dxfId="0" priority="2">
      <formula>OR(AND(RIGHT($H2,3)&lt;&gt;".hu",RIGHT($H2,4)&lt;&gt;".com",RIGHT($H2,4)&lt;&gt;".net"),ISERROR(SEARCH("@",$H2,1)))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E07C-A566-41D7-BE60-820E95D17C3D}">
  <sheetPr>
    <tabColor theme="9" tint="0.59999389629810485"/>
  </sheetPr>
  <dimension ref="A1:K100"/>
  <sheetViews>
    <sheetView tabSelected="1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16" style="1" bestFit="1" customWidth="1"/>
    <col min="2" max="2" width="12" style="1" bestFit="1" customWidth="1"/>
    <col min="3" max="3" width="25.7109375" style="4" bestFit="1" customWidth="1"/>
    <col min="4" max="4" width="14.42578125" style="1" bestFit="1" customWidth="1"/>
    <col min="5" max="5" width="11.5703125" style="1" bestFit="1" customWidth="1"/>
    <col min="6" max="6" width="15.7109375" style="1" bestFit="1" customWidth="1"/>
    <col min="7" max="7" width="13.7109375" style="4" bestFit="1" customWidth="1"/>
    <col min="8" max="8" width="27.140625" style="4" bestFit="1" customWidth="1"/>
    <col min="9" max="9" width="9.140625" style="1"/>
    <col min="10" max="10" width="15.140625" style="1" bestFit="1" customWidth="1"/>
    <col min="11" max="11" width="20.42578125" style="1" bestFit="1" customWidth="1"/>
    <col min="12" max="16384" width="9.140625" style="1"/>
  </cols>
  <sheetData>
    <row r="1" spans="1:11" ht="42" x14ac:dyDescent="0.2">
      <c r="A1" s="6" t="s">
        <v>476</v>
      </c>
      <c r="B1" s="6" t="s">
        <v>0</v>
      </c>
      <c r="C1" s="6" t="s">
        <v>315</v>
      </c>
      <c r="D1" s="6" t="s">
        <v>477</v>
      </c>
      <c r="E1" s="6" t="s">
        <v>478</v>
      </c>
      <c r="F1" s="6" t="s">
        <v>479</v>
      </c>
      <c r="G1" s="6" t="s">
        <v>5</v>
      </c>
      <c r="H1" s="6" t="s">
        <v>480</v>
      </c>
    </row>
    <row r="2" spans="1:11" x14ac:dyDescent="0.2">
      <c r="A2" s="22">
        <v>45689.076860952351</v>
      </c>
      <c r="B2" s="7">
        <v>58622702</v>
      </c>
      <c r="C2" s="10" t="str">
        <f>INDEX(árukészlet_mo_1kat!$B$2:$B$200,MATCH(B2,árukészlet_mo_1kat!$A$2:$A$200,0),1)</f>
        <v>gyertyás ajándékdoboz</v>
      </c>
      <c r="D2" s="7" t="s">
        <v>229</v>
      </c>
      <c r="E2" s="7">
        <v>1</v>
      </c>
      <c r="F2" s="7" t="s">
        <v>264</v>
      </c>
      <c r="G2" s="11">
        <f>(IF(D2="igen",1000,0)+VLOOKUP(B2,árukészlet_mo_1kat!$A$2:$E$200,5,FALSE))*E2</f>
        <v>2300</v>
      </c>
      <c r="H2" s="10" t="str">
        <f>IF(SUMIFS(árukészlet_mo_1kat!$D$2:$D$200,árukészlet_mo_1kat!$A$2:$A$200,B2,árukészlet_mo_1kat!$I$2:$I$200,"&lt;"&amp;A2)&gt;=SUMIFS($E$2:$E$100,$B$2:$B$100,B2,$A$2:$A$100,"&lt;="&amp;A2),"Van elég készleten.","Nincs elég, előrendelés leadva.")</f>
        <v>Nincs elég, előrendelés leadva.</v>
      </c>
      <c r="J2" s="20" t="s">
        <v>492</v>
      </c>
      <c r="K2" s="5" t="str">
        <f>VLOOKUP(B2,árukészlet_mo_1kat!$A$2:$B$200,2,FALSE)</f>
        <v>gyertyás ajándékdoboz</v>
      </c>
    </row>
    <row r="3" spans="1:11" x14ac:dyDescent="0.2">
      <c r="A3" s="22">
        <v>45689.090104434923</v>
      </c>
      <c r="B3" s="7">
        <v>14886061</v>
      </c>
      <c r="C3" s="10" t="str">
        <f>INDEX(árukészlet_mo_1kat!$B$2:$B$200,MATCH(B3,árukészlet_mo_1kat!$A$2:$A$200,0),1)</f>
        <v>kézzel festett bögre</v>
      </c>
      <c r="D3" s="7" t="s">
        <v>229</v>
      </c>
      <c r="E3" s="7">
        <v>5</v>
      </c>
      <c r="F3" s="7" t="s">
        <v>314</v>
      </c>
      <c r="G3" s="11">
        <f>(IF(D3="igen",1000,0)+VLOOKUP(B3,árukészlet_mo_1kat!$A$2:$E$200,5,FALSE))*E3</f>
        <v>27500</v>
      </c>
      <c r="H3" s="10" t="str">
        <f>IF(SUMIFS(árukészlet_mo_1kat!$D$2:$D$200,árukészlet_mo_1kat!$A$2:$A$200,B3,árukészlet_mo_1kat!$I$2:$I$200,"&lt;"&amp;A3)&gt;=SUMIFS($E$2:$E$100,$B$2:$B$100,B3,$A$2:$A$100,"&lt;="&amp;A3),"Van elég készleten.","Nincs elég, előrendelés leadva.")</f>
        <v>Nincs elég, előrendelés leadva.</v>
      </c>
      <c r="J3" s="20" t="s">
        <v>493</v>
      </c>
      <c r="K3" s="5" t="str">
        <f>_xlfn.XLOOKUP(B2,árukészlet_mo_1kat!$A$2:$A$200,árukészlet_mo_1kat!$B$2:$B$200,"",0)</f>
        <v>gyertyás ajándékdoboz</v>
      </c>
    </row>
    <row r="4" spans="1:11" x14ac:dyDescent="0.2">
      <c r="A4" s="22">
        <v>45689.586585836827</v>
      </c>
      <c r="B4" s="7">
        <v>66892043</v>
      </c>
      <c r="C4" s="10" t="str">
        <f>INDEX(árukészlet_mo_1kat!$B$2:$B$200,MATCH(B4,árukészlet_mo_1kat!$A$2:$A$200,0),1)</f>
        <v>festett vászonkép</v>
      </c>
      <c r="D4" s="7" t="s">
        <v>226</v>
      </c>
      <c r="E4" s="7">
        <v>7</v>
      </c>
      <c r="F4" s="7" t="s">
        <v>231</v>
      </c>
      <c r="G4" s="11">
        <f>(IF(D4="igen",1000,0)+VLOOKUP(B4,árukészlet_mo_1kat!$A$2:$E$200,5,FALSE))*E4</f>
        <v>48650</v>
      </c>
      <c r="H4" s="10" t="str">
        <f>IF(SUMIFS(árukészlet_mo_1kat!$D$2:$D$200,árukészlet_mo_1kat!$A$2:$A$200,B4,árukészlet_mo_1kat!$I$2:$I$200,"&lt;"&amp;A4)&gt;=SUMIFS($E$2:$E$100,$B$2:$B$100,B4,$A$2:$A$100,"&lt;="&amp;A4),"Van elég készleten.","Nincs elég, előrendelés leadva.")</f>
        <v>Nincs elég, előrendelés leadva.</v>
      </c>
    </row>
    <row r="5" spans="1:11" x14ac:dyDescent="0.2">
      <c r="A5" s="22">
        <v>45689.966136229727</v>
      </c>
      <c r="B5" s="7">
        <v>76945861</v>
      </c>
      <c r="C5" s="10" t="str">
        <f>INDEX(árukészlet_mo_1kat!$B$2:$B$200,MATCH(B5,árukészlet_mo_1kat!$A$2:$A$200,0),1)</f>
        <v>nemezelt virágcsokor</v>
      </c>
      <c r="D5" s="7" t="s">
        <v>226</v>
      </c>
      <c r="E5" s="7">
        <v>4</v>
      </c>
      <c r="F5" s="7" t="s">
        <v>236</v>
      </c>
      <c r="G5" s="11">
        <f>(IF(D5="igen",1000,0)+VLOOKUP(B5,árukészlet_mo_1kat!$A$2:$E$200,5,FALSE))*E5</f>
        <v>30400</v>
      </c>
      <c r="H5" s="10" t="str">
        <f>IF(SUMIFS(árukészlet_mo_1kat!$D$2:$D$200,árukészlet_mo_1kat!$A$2:$A$200,B5,árukészlet_mo_1kat!$I$2:$I$200,"&lt;"&amp;A5)&gt;=SUMIFS($E$2:$E$100,$B$2:$B$100,B5,$A$2:$A$100,"&lt;="&amp;A5),"Van elég készleten.","Nincs elég, előrendelés leadva.")</f>
        <v>Nincs elég, előrendelés leadva.</v>
      </c>
    </row>
    <row r="6" spans="1:11" x14ac:dyDescent="0.2">
      <c r="A6" s="22">
        <v>45690.557313919155</v>
      </c>
      <c r="B6" s="7">
        <v>48372406</v>
      </c>
      <c r="C6" s="10" t="str">
        <f>INDEX(árukészlet_mo_1kat!$B$2:$B$200,MATCH(B6,árukészlet_mo_1kat!$A$2:$A$200,0),1)</f>
        <v>kézműves szappan</v>
      </c>
      <c r="D6" s="7" t="s">
        <v>229</v>
      </c>
      <c r="E6" s="7">
        <v>5</v>
      </c>
      <c r="F6" s="7" t="s">
        <v>249</v>
      </c>
      <c r="G6" s="11">
        <f>(IF(D6="igen",1000,0)+VLOOKUP(B6,árukészlet_mo_1kat!$A$2:$E$200,5,FALSE))*E6</f>
        <v>20500</v>
      </c>
      <c r="H6" s="10" t="str">
        <f>IF(SUMIFS(árukészlet_mo_1kat!$D$2:$D$200,árukészlet_mo_1kat!$A$2:$A$200,B6,árukészlet_mo_1kat!$I$2:$I$200,"&lt;"&amp;A6)&gt;=SUMIFS($E$2:$E$100,$B$2:$B$100,B6,$A$2:$A$100,"&lt;="&amp;A6),"Van elég készleten.","Nincs elég, előrendelés leadva.")</f>
        <v>Nincs elég, előrendelés leadva.</v>
      </c>
    </row>
    <row r="7" spans="1:11" x14ac:dyDescent="0.2">
      <c r="A7" s="22">
        <v>45690.696766214038</v>
      </c>
      <c r="B7" s="7">
        <v>97422827</v>
      </c>
      <c r="C7" s="10" t="str">
        <f>INDEX(árukészlet_mo_1kat!$B$2:$B$200,MATCH(B7,árukészlet_mo_1kat!$A$2:$A$200,0),1)</f>
        <v>családi kulcstartó</v>
      </c>
      <c r="D7" s="7" t="s">
        <v>229</v>
      </c>
      <c r="E7" s="7">
        <v>2</v>
      </c>
      <c r="F7" s="7" t="s">
        <v>247</v>
      </c>
      <c r="G7" s="11">
        <f>(IF(D7="igen",1000,0)+VLOOKUP(B7,árukészlet_mo_1kat!$A$2:$E$200,5,FALSE))*E7</f>
        <v>6000</v>
      </c>
      <c r="H7" s="10" t="str">
        <f>IF(SUMIFS(árukészlet_mo_1kat!$D$2:$D$200,árukészlet_mo_1kat!$A$2:$A$200,B7,árukészlet_mo_1kat!$I$2:$I$200,"&lt;"&amp;A7)&gt;=SUMIFS($E$2:$E$100,$B$2:$B$100,B7,$A$2:$A$100,"&lt;="&amp;A7),"Van elég készleten.","Nincs elég, előrendelés leadva.")</f>
        <v>Nincs elég, előrendelés leadva.</v>
      </c>
    </row>
    <row r="8" spans="1:11" x14ac:dyDescent="0.2">
      <c r="A8" s="22">
        <v>45690.919712054456</v>
      </c>
      <c r="B8" s="7">
        <v>43059009</v>
      </c>
      <c r="C8" s="10" t="str">
        <f>INDEX(árukészlet_mo_1kat!$B$2:$B$200,MATCH(B8,árukészlet_mo_1kat!$A$2:$A$200,0),1)</f>
        <v>adventi gyertya</v>
      </c>
      <c r="D8" s="7" t="s">
        <v>229</v>
      </c>
      <c r="E8" s="7">
        <v>4</v>
      </c>
      <c r="F8" s="7" t="s">
        <v>257</v>
      </c>
      <c r="G8" s="11">
        <f>(IF(D8="igen",1000,0)+VLOOKUP(B8,árukészlet_mo_1kat!$A$2:$E$200,5,FALSE))*E8</f>
        <v>25200</v>
      </c>
      <c r="H8" s="10" t="str">
        <f>IF(SUMIFS(árukészlet_mo_1kat!$D$2:$D$200,árukészlet_mo_1kat!$A$2:$A$200,B8,árukészlet_mo_1kat!$I$2:$I$200,"&lt;"&amp;A8)&gt;=SUMIFS($E$2:$E$100,$B$2:$B$100,B8,$A$2:$A$100,"&lt;="&amp;A8),"Van elég készleten.","Nincs elég, előrendelés leadva.")</f>
        <v>Nincs elég, előrendelés leadva.</v>
      </c>
    </row>
    <row r="9" spans="1:11" x14ac:dyDescent="0.2">
      <c r="A9" s="22">
        <v>45691.567855837158</v>
      </c>
      <c r="B9" s="7">
        <v>62729859</v>
      </c>
      <c r="C9" s="10" t="str">
        <f>INDEX(árukészlet_mo_1kat!$B$2:$B$200,MATCH(B9,árukészlet_mo_1kat!$A$2:$A$200,0),1)</f>
        <v>kerámia tányér</v>
      </c>
      <c r="D9" s="7" t="s">
        <v>229</v>
      </c>
      <c r="E9" s="7">
        <v>1</v>
      </c>
      <c r="F9" s="7" t="s">
        <v>239</v>
      </c>
      <c r="G9" s="11">
        <f>(IF(D9="igen",1000,0)+VLOOKUP(B9,árukészlet_mo_1kat!$A$2:$E$200,5,FALSE))*E9</f>
        <v>5550</v>
      </c>
      <c r="H9" s="10" t="str">
        <f>IF(SUMIFS(árukészlet_mo_1kat!$D$2:$D$200,árukészlet_mo_1kat!$A$2:$A$200,B9,árukészlet_mo_1kat!$I$2:$I$200,"&lt;"&amp;A9)&gt;=SUMIFS($E$2:$E$100,$B$2:$B$100,B9,$A$2:$A$100,"&lt;="&amp;A9),"Van elég készleten.","Nincs elég, előrendelés leadva.")</f>
        <v>Nincs elég, előrendelés leadva.</v>
      </c>
    </row>
    <row r="10" spans="1:11" x14ac:dyDescent="0.2">
      <c r="A10" s="22">
        <v>45691.584208455337</v>
      </c>
      <c r="B10" s="7">
        <v>73417010</v>
      </c>
      <c r="C10" s="10" t="str">
        <f>INDEX(árukészlet_mo_1kat!$B$2:$B$200,MATCH(B10,árukészlet_mo_1kat!$A$2:$A$200,0),1)</f>
        <v>hímzett textiltáska</v>
      </c>
      <c r="D10" s="7" t="s">
        <v>229</v>
      </c>
      <c r="E10" s="7">
        <v>1</v>
      </c>
      <c r="F10" s="7" t="s">
        <v>297</v>
      </c>
      <c r="G10" s="11">
        <f>(IF(D10="igen",1000,0)+VLOOKUP(B10,árukészlet_mo_1kat!$A$2:$E$200,5,FALSE))*E10</f>
        <v>13750</v>
      </c>
      <c r="H10" s="10" t="str">
        <f>IF(SUMIFS(árukészlet_mo_1kat!$D$2:$D$200,árukészlet_mo_1kat!$A$2:$A$200,B10,árukészlet_mo_1kat!$I$2:$I$200,"&lt;"&amp;A10)&gt;=SUMIFS($E$2:$E$100,$B$2:$B$100,B10,$A$2:$A$100,"&lt;="&amp;A10),"Van elég készleten.","Nincs elég, előrendelés leadva.")</f>
        <v>Nincs elég, előrendelés leadva.</v>
      </c>
    </row>
    <row r="11" spans="1:11" x14ac:dyDescent="0.2">
      <c r="A11" s="22">
        <v>45691.663516498491</v>
      </c>
      <c r="B11" s="7">
        <v>43059005</v>
      </c>
      <c r="C11" s="10" t="str">
        <f>INDEX(árukészlet_mo_1kat!$B$2:$B$200,MATCH(B11,árukészlet_mo_1kat!$A$2:$A$200,0),1)</f>
        <v>adventi gyertya</v>
      </c>
      <c r="D11" s="7" t="s">
        <v>229</v>
      </c>
      <c r="E11" s="7">
        <v>3</v>
      </c>
      <c r="F11" s="7" t="s">
        <v>241</v>
      </c>
      <c r="G11" s="11">
        <f>(IF(D11="igen",1000,0)+VLOOKUP(B11,árukészlet_mo_1kat!$A$2:$E$200,5,FALSE))*E11</f>
        <v>18900</v>
      </c>
      <c r="H11" s="10" t="str">
        <f>IF(SUMIFS(árukészlet_mo_1kat!$D$2:$D$200,árukészlet_mo_1kat!$A$2:$A$200,B11,árukészlet_mo_1kat!$I$2:$I$200,"&lt;"&amp;A11)&gt;=SUMIFS($E$2:$E$100,$B$2:$B$100,B11,$A$2:$A$100,"&lt;="&amp;A11),"Van elég készleten.","Nincs elég, előrendelés leadva.")</f>
        <v>Nincs elég, előrendelés leadva.</v>
      </c>
    </row>
    <row r="12" spans="1:11" x14ac:dyDescent="0.2">
      <c r="A12" s="22">
        <v>45692.041678276779</v>
      </c>
      <c r="B12" s="7">
        <v>90914803</v>
      </c>
      <c r="C12" s="10" t="str">
        <f>INDEX(árukészlet_mo_1kat!$B$2:$B$200,MATCH(B12,árukészlet_mo_1kat!$A$2:$A$200,0),1)</f>
        <v>kézzel varrott baba</v>
      </c>
      <c r="D12" s="7" t="s">
        <v>229</v>
      </c>
      <c r="E12" s="7">
        <v>1</v>
      </c>
      <c r="F12" s="7" t="s">
        <v>283</v>
      </c>
      <c r="G12" s="11">
        <f>(IF(D12="igen",1000,0)+VLOOKUP(B12,árukészlet_mo_1kat!$A$2:$E$200,5,FALSE))*E12</f>
        <v>6450</v>
      </c>
      <c r="H12" s="10" t="str">
        <f>IF(SUMIFS(árukészlet_mo_1kat!$D$2:$D$200,árukészlet_mo_1kat!$A$2:$A$200,B12,árukészlet_mo_1kat!$I$2:$I$200,"&lt;"&amp;A12)&gt;=SUMIFS($E$2:$E$100,$B$2:$B$100,B12,$A$2:$A$100,"&lt;="&amp;A12),"Van elég készleten.","Nincs elég, előrendelés leadva.")</f>
        <v>Nincs elég, előrendelés leadva.</v>
      </c>
    </row>
    <row r="13" spans="1:11" x14ac:dyDescent="0.2">
      <c r="A13" s="22">
        <v>45692.737630366821</v>
      </c>
      <c r="B13" s="7">
        <v>79916453</v>
      </c>
      <c r="C13" s="10" t="str">
        <f>INDEX(árukészlet_mo_1kat!$B$2:$B$200,MATCH(B13,árukészlet_mo_1kat!$A$2:$A$200,0),1)</f>
        <v>egyedi szélcsengő</v>
      </c>
      <c r="D13" s="7" t="s">
        <v>226</v>
      </c>
      <c r="E13" s="7">
        <v>1</v>
      </c>
      <c r="F13" s="7" t="s">
        <v>79</v>
      </c>
      <c r="G13" s="11">
        <f>(IF(D13="igen",1000,0)+VLOOKUP(B13,árukészlet_mo_1kat!$A$2:$E$200,5,FALSE))*E13</f>
        <v>5150</v>
      </c>
      <c r="H13" s="10" t="str">
        <f>IF(SUMIFS(árukészlet_mo_1kat!$D$2:$D$200,árukészlet_mo_1kat!$A$2:$A$200,B13,árukészlet_mo_1kat!$I$2:$I$200,"&lt;"&amp;A13)&gt;=SUMIFS($E$2:$E$100,$B$2:$B$100,B13,$A$2:$A$100,"&lt;="&amp;A13),"Van elég készleten.","Nincs elég, előrendelés leadva.")</f>
        <v>Van elég készleten.</v>
      </c>
    </row>
    <row r="14" spans="1:11" x14ac:dyDescent="0.2">
      <c r="A14" s="22">
        <v>45693.43172661696</v>
      </c>
      <c r="B14" s="7">
        <v>63641431</v>
      </c>
      <c r="C14" s="10" t="str">
        <f>INDEX(árukészlet_mo_1kat!$B$2:$B$200,MATCH(B14,árukészlet_mo_1kat!$A$2:$A$200,0),1)</f>
        <v>paracord karkötő</v>
      </c>
      <c r="D14" s="7" t="s">
        <v>229</v>
      </c>
      <c r="E14" s="7">
        <v>9</v>
      </c>
      <c r="F14" s="7" t="s">
        <v>114</v>
      </c>
      <c r="G14" s="11">
        <f>(IF(D14="igen",1000,0)+VLOOKUP(B14,árukészlet_mo_1kat!$A$2:$E$200,5,FALSE))*E14</f>
        <v>24750</v>
      </c>
      <c r="H14" s="10" t="str">
        <f>IF(SUMIFS(árukészlet_mo_1kat!$D$2:$D$200,árukészlet_mo_1kat!$A$2:$A$200,B14,árukészlet_mo_1kat!$I$2:$I$200,"&lt;"&amp;A14)&gt;=SUMIFS($E$2:$E$100,$B$2:$B$100,B14,$A$2:$A$100,"&lt;="&amp;A14),"Van elég készleten.","Nincs elég, előrendelés leadva.")</f>
        <v>Nincs elég, előrendelés leadva.</v>
      </c>
    </row>
    <row r="15" spans="1:11" x14ac:dyDescent="0.2">
      <c r="A15" s="22">
        <v>45693.839187288686</v>
      </c>
      <c r="B15" s="7">
        <v>97818762</v>
      </c>
      <c r="C15" s="10" t="str">
        <f>INDEX(árukészlet_mo_1kat!$B$2:$B$200,MATCH(B15,árukészlet_mo_1kat!$A$2:$A$200,0),1)</f>
        <v>nemezelt kulcstartó</v>
      </c>
      <c r="D15" s="7" t="s">
        <v>226</v>
      </c>
      <c r="E15" s="7">
        <v>2</v>
      </c>
      <c r="F15" s="7" t="s">
        <v>230</v>
      </c>
      <c r="G15" s="11">
        <f>(IF(D15="igen",1000,0)+VLOOKUP(B15,árukészlet_mo_1kat!$A$2:$E$200,5,FALSE))*E15</f>
        <v>11900</v>
      </c>
      <c r="H15" s="10" t="str">
        <f>IF(SUMIFS(árukészlet_mo_1kat!$D$2:$D$200,árukészlet_mo_1kat!$A$2:$A$200,B15,árukészlet_mo_1kat!$I$2:$I$200,"&lt;"&amp;A15)&gt;=SUMIFS($E$2:$E$100,$B$2:$B$100,B15,$A$2:$A$100,"&lt;="&amp;A15),"Van elég készleten.","Nincs elég, előrendelés leadva.")</f>
        <v>Van elég készleten.</v>
      </c>
    </row>
    <row r="16" spans="1:11" x14ac:dyDescent="0.2">
      <c r="A16" s="22">
        <v>45694.478201134349</v>
      </c>
      <c r="B16" s="7">
        <v>58622702</v>
      </c>
      <c r="C16" s="10" t="str">
        <f>INDEX(árukészlet_mo_1kat!$B$2:$B$200,MATCH(B16,árukészlet_mo_1kat!$A$2:$A$200,0),1)</f>
        <v>gyertyás ajándékdoboz</v>
      </c>
      <c r="D16" s="7" t="s">
        <v>229</v>
      </c>
      <c r="E16" s="7">
        <v>2</v>
      </c>
      <c r="F16" s="7" t="s">
        <v>276</v>
      </c>
      <c r="G16" s="11">
        <f>(IF(D16="igen",1000,0)+VLOOKUP(B16,árukészlet_mo_1kat!$A$2:$E$200,5,FALSE))*E16</f>
        <v>4600</v>
      </c>
      <c r="H16" s="10" t="str">
        <f>IF(SUMIFS(árukészlet_mo_1kat!$D$2:$D$200,árukészlet_mo_1kat!$A$2:$A$200,B16,árukészlet_mo_1kat!$I$2:$I$200,"&lt;"&amp;A16)&gt;=SUMIFS($E$2:$E$100,$B$2:$B$100,B16,$A$2:$A$100,"&lt;="&amp;A16),"Van elég készleten.","Nincs elég, előrendelés leadva.")</f>
        <v>Nincs elég, előrendelés leadva.</v>
      </c>
    </row>
    <row r="17" spans="1:8" x14ac:dyDescent="0.2">
      <c r="A17" s="22">
        <v>45694.583439419352</v>
      </c>
      <c r="B17" s="7">
        <v>61457744</v>
      </c>
      <c r="C17" s="10" t="str">
        <f>INDEX(árukészlet_mo_1kat!$B$2:$B$200,MATCH(B17,árukészlet_mo_1kat!$A$2:$A$200,0),1)</f>
        <v>agyagból készült szobrocska</v>
      </c>
      <c r="D17" s="7" t="s">
        <v>229</v>
      </c>
      <c r="E17" s="7">
        <v>4</v>
      </c>
      <c r="F17" s="7" t="s">
        <v>309</v>
      </c>
      <c r="G17" s="11">
        <f>(IF(D17="igen",1000,0)+VLOOKUP(B17,árukészlet_mo_1kat!$A$2:$E$200,5,FALSE))*E17</f>
        <v>18400</v>
      </c>
      <c r="H17" s="10" t="str">
        <f>IF(SUMIFS(árukészlet_mo_1kat!$D$2:$D$200,árukészlet_mo_1kat!$A$2:$A$200,B17,árukészlet_mo_1kat!$I$2:$I$200,"&lt;"&amp;A17)&gt;=SUMIFS($E$2:$E$100,$B$2:$B$100,B17,$A$2:$A$100,"&lt;="&amp;A17),"Van elég készleten.","Nincs elég, előrendelés leadva.")</f>
        <v>Nincs elég, előrendelés leadva.</v>
      </c>
    </row>
    <row r="18" spans="1:8" x14ac:dyDescent="0.2">
      <c r="A18" s="22">
        <v>45694.632139610163</v>
      </c>
      <c r="B18" s="7">
        <v>28697151</v>
      </c>
      <c r="C18" s="10" t="str">
        <f>INDEX(árukészlet_mo_1kat!$B$2:$B$200,MATCH(B18,árukészlet_mo_1kat!$A$2:$A$200,0),1)</f>
        <v>nemezelt fülbevaló</v>
      </c>
      <c r="D18" s="7" t="s">
        <v>226</v>
      </c>
      <c r="E18" s="7">
        <v>2</v>
      </c>
      <c r="F18" s="7" t="s">
        <v>227</v>
      </c>
      <c r="G18" s="11">
        <f>(IF(D18="igen",1000,0)+VLOOKUP(B18,árukészlet_mo_1kat!$A$2:$E$200,5,FALSE))*E18</f>
        <v>14200</v>
      </c>
      <c r="H18" s="10" t="str">
        <f>IF(SUMIFS(árukészlet_mo_1kat!$D$2:$D$200,árukészlet_mo_1kat!$A$2:$A$200,B18,árukészlet_mo_1kat!$I$2:$I$200,"&lt;"&amp;A18)&gt;=SUMIFS($E$2:$E$100,$B$2:$B$100,B18,$A$2:$A$100,"&lt;="&amp;A18),"Van elég készleten.","Nincs elég, előrendelés leadva.")</f>
        <v>Nincs elég, előrendelés leadva.</v>
      </c>
    </row>
    <row r="19" spans="1:8" x14ac:dyDescent="0.2">
      <c r="A19" s="22">
        <v>45694.704129236656</v>
      </c>
      <c r="B19" s="7">
        <v>90914806</v>
      </c>
      <c r="C19" s="10" t="str">
        <f>INDEX(árukészlet_mo_1kat!$B$2:$B$200,MATCH(B19,árukészlet_mo_1kat!$A$2:$A$200,0),1)</f>
        <v>kézzel varrott baba</v>
      </c>
      <c r="D19" s="7" t="s">
        <v>229</v>
      </c>
      <c r="E19" s="7">
        <v>3</v>
      </c>
      <c r="F19" s="7" t="s">
        <v>270</v>
      </c>
      <c r="G19" s="11">
        <f>(IF(D19="igen",1000,0)+VLOOKUP(B19,árukészlet_mo_1kat!$A$2:$E$200,5,FALSE))*E19</f>
        <v>19350</v>
      </c>
      <c r="H19" s="10" t="str">
        <f>IF(SUMIFS(árukészlet_mo_1kat!$D$2:$D$200,árukészlet_mo_1kat!$A$2:$A$200,B19,árukészlet_mo_1kat!$I$2:$I$200,"&lt;"&amp;A19)&gt;=SUMIFS($E$2:$E$100,$B$2:$B$100,B19,$A$2:$A$100,"&lt;="&amp;A19),"Van elég készleten.","Nincs elég, előrendelés leadva.")</f>
        <v>Nincs elég, előrendelés leadva.</v>
      </c>
    </row>
    <row r="20" spans="1:8" x14ac:dyDescent="0.2">
      <c r="A20" s="22">
        <v>45694.722520276322</v>
      </c>
      <c r="B20" s="7">
        <v>66892045</v>
      </c>
      <c r="C20" s="10" t="str">
        <f>INDEX(árukészlet_mo_1kat!$B$2:$B$200,MATCH(B20,árukészlet_mo_1kat!$A$2:$A$200,0),1)</f>
        <v>festett vászonkép</v>
      </c>
      <c r="D20" s="7" t="s">
        <v>229</v>
      </c>
      <c r="E20" s="7">
        <v>5</v>
      </c>
      <c r="F20" s="7" t="s">
        <v>261</v>
      </c>
      <c r="G20" s="11">
        <f>(IF(D20="igen",1000,0)+VLOOKUP(B20,árukészlet_mo_1kat!$A$2:$E$200,5,FALSE))*E20</f>
        <v>29750</v>
      </c>
      <c r="H20" s="10" t="str">
        <f>IF(SUMIFS(árukészlet_mo_1kat!$D$2:$D$200,árukészlet_mo_1kat!$A$2:$A$200,B20,árukészlet_mo_1kat!$I$2:$I$200,"&lt;"&amp;A20)&gt;=SUMIFS($E$2:$E$100,$B$2:$B$100,B20,$A$2:$A$100,"&lt;="&amp;A20),"Van elég készleten.","Nincs elég, előrendelés leadva.")</f>
        <v>Van elég készleten.</v>
      </c>
    </row>
    <row r="21" spans="1:8" x14ac:dyDescent="0.2">
      <c r="A21" s="22">
        <v>45694.899828922258</v>
      </c>
      <c r="B21" s="7">
        <v>42239620</v>
      </c>
      <c r="C21" s="10" t="str">
        <f>INDEX(árukészlet_mo_1kat!$B$2:$B$200,MATCH(B21,árukészlet_mo_1kat!$A$2:$A$200,0),1)</f>
        <v>faragott fa dísztárgy</v>
      </c>
      <c r="D21" s="7" t="s">
        <v>229</v>
      </c>
      <c r="E21" s="7">
        <v>3</v>
      </c>
      <c r="F21" s="7" t="s">
        <v>277</v>
      </c>
      <c r="G21" s="11">
        <f>(IF(D21="igen",1000,0)+VLOOKUP(B21,árukészlet_mo_1kat!$A$2:$E$200,5,FALSE))*E21</f>
        <v>22950</v>
      </c>
      <c r="H21" s="10" t="str">
        <f>IF(SUMIFS(árukészlet_mo_1kat!$D$2:$D$200,árukészlet_mo_1kat!$A$2:$A$200,B21,árukészlet_mo_1kat!$I$2:$I$200,"&lt;"&amp;A21)&gt;=SUMIFS($E$2:$E$100,$B$2:$B$100,B21,$A$2:$A$100,"&lt;="&amp;A21),"Van elég készleten.","Nincs elég, előrendelés leadva.")</f>
        <v>Van elég készleten.</v>
      </c>
    </row>
    <row r="22" spans="1:8" x14ac:dyDescent="0.2">
      <c r="A22" s="22">
        <v>45694.922282806328</v>
      </c>
      <c r="B22" s="7">
        <v>63449141</v>
      </c>
      <c r="C22" s="10" t="str">
        <f>INDEX(árukészlet_mo_1kat!$B$2:$B$200,MATCH(B22,árukészlet_mo_1kat!$A$2:$A$200,0),1)</f>
        <v>textil könyvjelző</v>
      </c>
      <c r="D22" s="7" t="s">
        <v>229</v>
      </c>
      <c r="E22" s="7">
        <v>3</v>
      </c>
      <c r="F22" s="7" t="s">
        <v>308</v>
      </c>
      <c r="G22" s="11">
        <f>(IF(D22="igen",1000,0)+VLOOKUP(B22,árukészlet_mo_1kat!$A$2:$E$200,5,FALSE))*E22</f>
        <v>8400</v>
      </c>
      <c r="H22" s="10" t="str">
        <f>IF(SUMIFS(árukészlet_mo_1kat!$D$2:$D$200,árukészlet_mo_1kat!$A$2:$A$200,B22,árukészlet_mo_1kat!$I$2:$I$200,"&lt;"&amp;A22)&gt;=SUMIFS($E$2:$E$100,$B$2:$B$100,B22,$A$2:$A$100,"&lt;="&amp;A22),"Van elég készleten.","Nincs elég, előrendelés leadva.")</f>
        <v>Nincs elég, előrendelés leadva.</v>
      </c>
    </row>
    <row r="23" spans="1:8" x14ac:dyDescent="0.2">
      <c r="A23" s="22">
        <v>45695.416109166872</v>
      </c>
      <c r="B23" s="7">
        <v>61457746</v>
      </c>
      <c r="C23" s="10" t="str">
        <f>INDEX(árukészlet_mo_1kat!$B$2:$B$200,MATCH(B23,árukészlet_mo_1kat!$A$2:$A$200,0),1)</f>
        <v>agyagból készült szobrocska</v>
      </c>
      <c r="D23" s="7" t="s">
        <v>229</v>
      </c>
      <c r="E23" s="7">
        <v>5</v>
      </c>
      <c r="F23" s="7" t="s">
        <v>294</v>
      </c>
      <c r="G23" s="11">
        <f>(IF(D23="igen",1000,0)+VLOOKUP(B23,árukészlet_mo_1kat!$A$2:$E$200,5,FALSE))*E23</f>
        <v>23000</v>
      </c>
      <c r="H23" s="10" t="str">
        <f>IF(SUMIFS(árukészlet_mo_1kat!$D$2:$D$200,árukészlet_mo_1kat!$A$2:$A$200,B23,árukészlet_mo_1kat!$I$2:$I$200,"&lt;"&amp;A23)&gt;=SUMIFS($E$2:$E$100,$B$2:$B$100,B23,$A$2:$A$100,"&lt;="&amp;A23),"Van elég készleten.","Nincs elég, előrendelés leadva.")</f>
        <v>Nincs elég, előrendelés leadva.</v>
      </c>
    </row>
    <row r="24" spans="1:8" x14ac:dyDescent="0.2">
      <c r="A24" s="22">
        <v>45695.466610390184</v>
      </c>
      <c r="B24" s="7">
        <v>94620840</v>
      </c>
      <c r="C24" s="10" t="str">
        <f>INDEX(árukészlet_mo_1kat!$B$2:$B$200,MATCH(B24,árukészlet_mo_1kat!$A$2:$A$200,0),1)</f>
        <v>hímzett párnahuzat</v>
      </c>
      <c r="D24" s="7" t="s">
        <v>229</v>
      </c>
      <c r="E24" s="7">
        <v>5</v>
      </c>
      <c r="F24" s="7" t="s">
        <v>240</v>
      </c>
      <c r="G24" s="11">
        <f>(IF(D24="igen",1000,0)+VLOOKUP(B24,árukészlet_mo_1kat!$A$2:$E$200,5,FALSE))*E24</f>
        <v>45000</v>
      </c>
      <c r="H24" s="10" t="str">
        <f>IF(SUMIFS(árukészlet_mo_1kat!$D$2:$D$200,árukészlet_mo_1kat!$A$2:$A$200,B24,árukészlet_mo_1kat!$I$2:$I$200,"&lt;"&amp;A24)&gt;=SUMIFS($E$2:$E$100,$B$2:$B$100,B24,$A$2:$A$100,"&lt;="&amp;A24),"Van elég készleten.","Nincs elég, előrendelés leadva.")</f>
        <v>Nincs elég, előrendelés leadva.</v>
      </c>
    </row>
    <row r="25" spans="1:8" x14ac:dyDescent="0.2">
      <c r="A25" s="22">
        <v>45696.027964148809</v>
      </c>
      <c r="B25" s="7">
        <v>61457744</v>
      </c>
      <c r="C25" s="10" t="str">
        <f>INDEX(árukészlet_mo_1kat!$B$2:$B$200,MATCH(B25,árukészlet_mo_1kat!$A$2:$A$200,0),1)</f>
        <v>agyagból készült szobrocska</v>
      </c>
      <c r="D25" s="7" t="s">
        <v>229</v>
      </c>
      <c r="E25" s="7">
        <v>8</v>
      </c>
      <c r="F25" s="7" t="s">
        <v>306</v>
      </c>
      <c r="G25" s="11">
        <f>(IF(D25="igen",1000,0)+VLOOKUP(B25,árukészlet_mo_1kat!$A$2:$E$200,5,FALSE))*E25</f>
        <v>36800</v>
      </c>
      <c r="H25" s="10" t="str">
        <f>IF(SUMIFS(árukészlet_mo_1kat!$D$2:$D$200,árukészlet_mo_1kat!$A$2:$A$200,B25,árukészlet_mo_1kat!$I$2:$I$200,"&lt;"&amp;A25)&gt;=SUMIFS($E$2:$E$100,$B$2:$B$100,B25,$A$2:$A$100,"&lt;="&amp;A25),"Van elég készleten.","Nincs elég, előrendelés leadva.")</f>
        <v>Nincs elég, előrendelés leadva.</v>
      </c>
    </row>
    <row r="26" spans="1:8" x14ac:dyDescent="0.2">
      <c r="A26" s="22">
        <v>45696.097618660082</v>
      </c>
      <c r="B26" s="7">
        <v>47491844</v>
      </c>
      <c r="C26" s="10" t="str">
        <f>INDEX(árukészlet_mo_1kat!$B$2:$B$200,MATCH(B26,árukészlet_mo_1kat!$A$2:$A$200,0),1)</f>
        <v>hímzett könyvborító</v>
      </c>
      <c r="D26" s="7" t="s">
        <v>229</v>
      </c>
      <c r="E26" s="7">
        <v>3</v>
      </c>
      <c r="F26" s="7" t="s">
        <v>278</v>
      </c>
      <c r="G26" s="11">
        <f>(IF(D26="igen",1000,0)+VLOOKUP(B26,árukészlet_mo_1kat!$A$2:$E$200,5,FALSE))*E26</f>
        <v>24000</v>
      </c>
      <c r="H26" s="10" t="str">
        <f>IF(SUMIFS(árukészlet_mo_1kat!$D$2:$D$200,árukészlet_mo_1kat!$A$2:$A$200,B26,árukészlet_mo_1kat!$I$2:$I$200,"&lt;"&amp;A26)&gt;=SUMIFS($E$2:$E$100,$B$2:$B$100,B26,$A$2:$A$100,"&lt;="&amp;A26),"Van elég készleten.","Nincs elég, előrendelés leadva.")</f>
        <v>Nincs elég, előrendelés leadva.</v>
      </c>
    </row>
    <row r="27" spans="1:8" x14ac:dyDescent="0.2">
      <c r="A27" s="22">
        <v>45696.460336862663</v>
      </c>
      <c r="B27" s="7">
        <v>63640163</v>
      </c>
      <c r="C27" s="10" t="str">
        <f>INDEX(árukészlet_mo_1kat!$B$2:$B$200,MATCH(B27,árukészlet_mo_1kat!$A$2:$A$200,0),1)</f>
        <v>kézzel kötött sál</v>
      </c>
      <c r="D27" s="7" t="s">
        <v>229</v>
      </c>
      <c r="E27" s="7">
        <v>2</v>
      </c>
      <c r="F27" s="7" t="s">
        <v>256</v>
      </c>
      <c r="G27" s="11">
        <f>(IF(D27="igen",1000,0)+VLOOKUP(B27,árukészlet_mo_1kat!$A$2:$E$200,5,FALSE))*E27</f>
        <v>13900</v>
      </c>
      <c r="H27" s="10" t="str">
        <f>IF(SUMIFS(árukészlet_mo_1kat!$D$2:$D$200,árukészlet_mo_1kat!$A$2:$A$200,B27,árukészlet_mo_1kat!$I$2:$I$200,"&lt;"&amp;A27)&gt;=SUMIFS($E$2:$E$100,$B$2:$B$100,B27,$A$2:$A$100,"&lt;="&amp;A27),"Van elég készleten.","Nincs elég, előrendelés leadva.")</f>
        <v>Van elég készleten.</v>
      </c>
    </row>
    <row r="28" spans="1:8" x14ac:dyDescent="0.2">
      <c r="A28" s="22">
        <v>45696.584472797738</v>
      </c>
      <c r="B28" s="7">
        <v>62729859</v>
      </c>
      <c r="C28" s="10" t="str">
        <f>INDEX(árukészlet_mo_1kat!$B$2:$B$200,MATCH(B28,árukészlet_mo_1kat!$A$2:$A$200,0),1)</f>
        <v>kerámia tányér</v>
      </c>
      <c r="D28" s="7" t="s">
        <v>229</v>
      </c>
      <c r="E28" s="7">
        <v>1</v>
      </c>
      <c r="F28" s="7" t="s">
        <v>275</v>
      </c>
      <c r="G28" s="11">
        <f>(IF(D28="igen",1000,0)+VLOOKUP(B28,árukészlet_mo_1kat!$A$2:$E$200,5,FALSE))*E28</f>
        <v>5550</v>
      </c>
      <c r="H28" s="10" t="str">
        <f>IF(SUMIFS(árukészlet_mo_1kat!$D$2:$D$200,árukészlet_mo_1kat!$A$2:$A$200,B28,árukészlet_mo_1kat!$I$2:$I$200,"&lt;"&amp;A28)&gt;=SUMIFS($E$2:$E$100,$B$2:$B$100,B28,$A$2:$A$100,"&lt;="&amp;A28),"Van elég készleten.","Nincs elég, előrendelés leadva.")</f>
        <v>Nincs elég, előrendelés leadva.</v>
      </c>
    </row>
    <row r="29" spans="1:8" x14ac:dyDescent="0.2">
      <c r="A29" s="22">
        <v>45696.667643412111</v>
      </c>
      <c r="B29" s="7">
        <v>79916458</v>
      </c>
      <c r="C29" s="10" t="str">
        <f>INDEX(árukészlet_mo_1kat!$B$2:$B$200,MATCH(B29,árukészlet_mo_1kat!$A$2:$A$200,0),1)</f>
        <v>egyedi szélcsengő</v>
      </c>
      <c r="D29" s="7" t="s">
        <v>226</v>
      </c>
      <c r="E29" s="7">
        <v>5</v>
      </c>
      <c r="F29" s="7" t="s">
        <v>258</v>
      </c>
      <c r="G29" s="11">
        <f>(IF(D29="igen",1000,0)+VLOOKUP(B29,árukészlet_mo_1kat!$A$2:$E$200,5,FALSE))*E29</f>
        <v>25750</v>
      </c>
      <c r="H29" s="10" t="str">
        <f>IF(SUMIFS(árukészlet_mo_1kat!$D$2:$D$200,árukészlet_mo_1kat!$A$2:$A$200,B29,árukészlet_mo_1kat!$I$2:$I$200,"&lt;"&amp;A29)&gt;=SUMIFS($E$2:$E$100,$B$2:$B$100,B29,$A$2:$A$100,"&lt;="&amp;A29),"Van elég készleten.","Nincs elég, előrendelés leadva.")</f>
        <v>Nincs elég, előrendelés leadva.</v>
      </c>
    </row>
    <row r="30" spans="1:8" x14ac:dyDescent="0.2">
      <c r="A30" s="22">
        <v>45696.853817137249</v>
      </c>
      <c r="B30" s="7">
        <v>81025192</v>
      </c>
      <c r="C30" s="10" t="str">
        <f>INDEX(árukészlet_mo_1kat!$B$2:$B$200,MATCH(B30,árukészlet_mo_1kat!$A$2:$A$200,0),1)</f>
        <v>horgolt baba</v>
      </c>
      <c r="D30" s="7" t="s">
        <v>229</v>
      </c>
      <c r="E30" s="7">
        <v>5</v>
      </c>
      <c r="F30" s="7" t="s">
        <v>237</v>
      </c>
      <c r="G30" s="11">
        <f>(IF(D30="igen",1000,0)+VLOOKUP(B30,árukészlet_mo_1kat!$A$2:$E$200,5,FALSE))*E30</f>
        <v>41000</v>
      </c>
      <c r="H30" s="10" t="str">
        <f>IF(SUMIFS(árukészlet_mo_1kat!$D$2:$D$200,árukészlet_mo_1kat!$A$2:$A$200,B30,árukészlet_mo_1kat!$I$2:$I$200,"&lt;"&amp;A30)&gt;=SUMIFS($E$2:$E$100,$B$2:$B$100,B30,$A$2:$A$100,"&lt;="&amp;A30),"Van elég készleten.","Nincs elég, előrendelés leadva.")</f>
        <v>Nincs elég, előrendelés leadva.</v>
      </c>
    </row>
    <row r="31" spans="1:8" x14ac:dyDescent="0.2">
      <c r="A31" s="22">
        <v>45697.406332115839</v>
      </c>
      <c r="B31" s="7">
        <v>15901030</v>
      </c>
      <c r="C31" s="10" t="str">
        <f>INDEX(árukészlet_mo_1kat!$B$2:$B$200,MATCH(B31,árukészlet_mo_1kat!$A$2:$A$200,0),1)</f>
        <v>nemezelt pénztárca</v>
      </c>
      <c r="D31" s="7" t="s">
        <v>229</v>
      </c>
      <c r="E31" s="7">
        <v>2</v>
      </c>
      <c r="F31" s="7" t="s">
        <v>300</v>
      </c>
      <c r="G31" s="11">
        <f>(IF(D31="igen",1000,0)+VLOOKUP(B31,árukészlet_mo_1kat!$A$2:$E$200,5,FALSE))*E31</f>
        <v>13300</v>
      </c>
      <c r="H31" s="10" t="str">
        <f>IF(SUMIFS(árukészlet_mo_1kat!$D$2:$D$200,árukészlet_mo_1kat!$A$2:$A$200,B31,árukészlet_mo_1kat!$I$2:$I$200,"&lt;"&amp;A31)&gt;=SUMIFS($E$2:$E$100,$B$2:$B$100,B31,$A$2:$A$100,"&lt;="&amp;A31),"Van elég készleten.","Nincs elég, előrendelés leadva.")</f>
        <v>Nincs elég, előrendelés leadva.</v>
      </c>
    </row>
    <row r="32" spans="1:8" x14ac:dyDescent="0.2">
      <c r="A32" s="22">
        <v>45697.859783725544</v>
      </c>
      <c r="B32" s="7">
        <v>77611629</v>
      </c>
      <c r="C32" s="10" t="str">
        <f>INDEX(árukészlet_mo_1kat!$B$2:$B$200,MATCH(B32,árukészlet_mo_1kat!$A$2:$A$200,0),1)</f>
        <v>textil babaruha</v>
      </c>
      <c r="D32" s="7" t="s">
        <v>229</v>
      </c>
      <c r="E32" s="7">
        <v>8</v>
      </c>
      <c r="F32" s="7" t="s">
        <v>289</v>
      </c>
      <c r="G32" s="11">
        <f>(IF(D32="igen",1000,0)+VLOOKUP(B32,árukészlet_mo_1kat!$A$2:$E$200,5,FALSE))*E32</f>
        <v>42400</v>
      </c>
      <c r="H32" s="10" t="str">
        <f>IF(SUMIFS(árukészlet_mo_1kat!$D$2:$D$200,árukészlet_mo_1kat!$A$2:$A$200,B32,árukészlet_mo_1kat!$I$2:$I$200,"&lt;"&amp;A32)&gt;=SUMIFS($E$2:$E$100,$B$2:$B$100,B32,$A$2:$A$100,"&lt;="&amp;A32),"Van elég készleten.","Nincs elég, előrendelés leadva.")</f>
        <v>Nincs elég, előrendelés leadva.</v>
      </c>
    </row>
    <row r="33" spans="1:8" x14ac:dyDescent="0.2">
      <c r="A33" s="22">
        <v>45697.915776341186</v>
      </c>
      <c r="B33" s="7">
        <v>97422822</v>
      </c>
      <c r="C33" s="10" t="str">
        <f>INDEX(árukészlet_mo_1kat!$B$2:$B$200,MATCH(B33,árukészlet_mo_1kat!$A$2:$A$200,0),1)</f>
        <v>családi kulcstartó</v>
      </c>
      <c r="D33" s="7" t="s">
        <v>226</v>
      </c>
      <c r="E33" s="7">
        <v>6</v>
      </c>
      <c r="F33" s="7" t="s">
        <v>287</v>
      </c>
      <c r="G33" s="11">
        <f>(IF(D33="igen",1000,0)+VLOOKUP(B33,árukészlet_mo_1kat!$A$2:$E$200,5,FALSE))*E33</f>
        <v>24000</v>
      </c>
      <c r="H33" s="10" t="str">
        <f>IF(SUMIFS(árukészlet_mo_1kat!$D$2:$D$200,árukészlet_mo_1kat!$A$2:$A$200,B33,árukészlet_mo_1kat!$I$2:$I$200,"&lt;"&amp;A33)&gt;=SUMIFS($E$2:$E$100,$B$2:$B$100,B33,$A$2:$A$100,"&lt;="&amp;A33),"Van elég készleten.","Nincs elég, előrendelés leadva.")</f>
        <v>Nincs elég, előrendelés leadva.</v>
      </c>
    </row>
    <row r="34" spans="1:8" x14ac:dyDescent="0.2">
      <c r="A34" s="22">
        <v>45698.549420666241</v>
      </c>
      <c r="B34" s="7">
        <v>73417010</v>
      </c>
      <c r="C34" s="10" t="str">
        <f>INDEX(árukészlet_mo_1kat!$B$2:$B$200,MATCH(B34,árukészlet_mo_1kat!$A$2:$A$200,0),1)</f>
        <v>hímzett textiltáska</v>
      </c>
      <c r="D34" s="7" t="s">
        <v>226</v>
      </c>
      <c r="E34" s="7">
        <v>9</v>
      </c>
      <c r="F34" s="7" t="s">
        <v>285</v>
      </c>
      <c r="G34" s="11">
        <f>(IF(D34="igen",1000,0)+VLOOKUP(B34,árukészlet_mo_1kat!$A$2:$E$200,5,FALSE))*E34</f>
        <v>132750</v>
      </c>
      <c r="H34" s="10" t="str">
        <f>IF(SUMIFS(árukészlet_mo_1kat!$D$2:$D$200,árukészlet_mo_1kat!$A$2:$A$200,B34,árukészlet_mo_1kat!$I$2:$I$200,"&lt;"&amp;A34)&gt;=SUMIFS($E$2:$E$100,$B$2:$B$100,B34,$A$2:$A$100,"&lt;="&amp;A34),"Van elég készleten.","Nincs elég, előrendelés leadva.")</f>
        <v>Nincs elég, előrendelés leadva.</v>
      </c>
    </row>
    <row r="35" spans="1:8" x14ac:dyDescent="0.2">
      <c r="A35" s="22">
        <v>45698.806456317281</v>
      </c>
      <c r="B35" s="7">
        <v>97422827</v>
      </c>
      <c r="C35" s="10" t="str">
        <f>INDEX(árukészlet_mo_1kat!$B$2:$B$200,MATCH(B35,árukészlet_mo_1kat!$A$2:$A$200,0),1)</f>
        <v>családi kulcstartó</v>
      </c>
      <c r="D35" s="7" t="s">
        <v>226</v>
      </c>
      <c r="E35" s="7">
        <v>6</v>
      </c>
      <c r="F35" s="7" t="s">
        <v>301</v>
      </c>
      <c r="G35" s="11">
        <f>(IF(D35="igen",1000,0)+VLOOKUP(B35,árukészlet_mo_1kat!$A$2:$E$200,5,FALSE))*E35</f>
        <v>24000</v>
      </c>
      <c r="H35" s="10" t="str">
        <f>IF(SUMIFS(árukészlet_mo_1kat!$D$2:$D$200,árukészlet_mo_1kat!$A$2:$A$200,B35,árukészlet_mo_1kat!$I$2:$I$200,"&lt;"&amp;A35)&gt;=SUMIFS($E$2:$E$100,$B$2:$B$100,B35,$A$2:$A$100,"&lt;="&amp;A35),"Van elég készleten.","Nincs elég, előrendelés leadva.")</f>
        <v>Nincs elég, előrendelés leadva.</v>
      </c>
    </row>
    <row r="36" spans="1:8" x14ac:dyDescent="0.2">
      <c r="A36" s="22">
        <v>45699.660810833833</v>
      </c>
      <c r="B36" s="7">
        <v>20830268</v>
      </c>
      <c r="C36" s="10" t="str">
        <f>INDEX(árukészlet_mo_1kat!$B$2:$B$200,MATCH(B36,árukészlet_mo_1kat!$A$2:$A$200,0),1)</f>
        <v>horgolt terítő</v>
      </c>
      <c r="D36" s="7" t="s">
        <v>226</v>
      </c>
      <c r="E36" s="7">
        <v>4</v>
      </c>
      <c r="F36" s="7" t="s">
        <v>273</v>
      </c>
      <c r="G36" s="11">
        <f>(IF(D36="igen",1000,0)+VLOOKUP(B36,árukészlet_mo_1kat!$A$2:$E$200,5,FALSE))*E36</f>
        <v>37400</v>
      </c>
      <c r="H36" s="10" t="str">
        <f>IF(SUMIFS(árukészlet_mo_1kat!$D$2:$D$200,árukészlet_mo_1kat!$A$2:$A$200,B36,árukészlet_mo_1kat!$I$2:$I$200,"&lt;"&amp;A36)&gt;=SUMIFS($E$2:$E$100,$B$2:$B$100,B36,$A$2:$A$100,"&lt;="&amp;A36),"Van elég készleten.","Nincs elég, előrendelés leadva.")</f>
        <v>Nincs elég, előrendelés leadva.</v>
      </c>
    </row>
    <row r="37" spans="1:8" x14ac:dyDescent="0.2">
      <c r="A37" s="22">
        <v>45699.966001374312</v>
      </c>
      <c r="B37" s="7">
        <v>15901032</v>
      </c>
      <c r="C37" s="10" t="str">
        <f>INDEX(árukészlet_mo_1kat!$B$2:$B$200,MATCH(B37,árukészlet_mo_1kat!$A$2:$A$200,0),1)</f>
        <v>nemezelt pénztárca</v>
      </c>
      <c r="D37" s="7" t="s">
        <v>229</v>
      </c>
      <c r="E37" s="7">
        <v>1</v>
      </c>
      <c r="F37" s="7" t="s">
        <v>88</v>
      </c>
      <c r="G37" s="11">
        <f>(IF(D37="igen",1000,0)+VLOOKUP(B37,árukészlet_mo_1kat!$A$2:$E$200,5,FALSE))*E37</f>
        <v>6650</v>
      </c>
      <c r="H37" s="10" t="str">
        <f>IF(SUMIFS(árukészlet_mo_1kat!$D$2:$D$200,árukészlet_mo_1kat!$A$2:$A$200,B37,árukészlet_mo_1kat!$I$2:$I$200,"&lt;"&amp;A37)&gt;=SUMIFS($E$2:$E$100,$B$2:$B$100,B37,$A$2:$A$100,"&lt;="&amp;A37),"Van elég készleten.","Nincs elég, előrendelés leadva.")</f>
        <v>Nincs elég, előrendelés leadva.</v>
      </c>
    </row>
    <row r="38" spans="1:8" x14ac:dyDescent="0.2">
      <c r="A38" s="22">
        <v>45699.992267622518</v>
      </c>
      <c r="B38" s="7">
        <v>76945868</v>
      </c>
      <c r="C38" s="10" t="str">
        <f>INDEX(árukészlet_mo_1kat!$B$2:$B$200,MATCH(B38,árukészlet_mo_1kat!$A$2:$A$200,0),1)</f>
        <v>nemezelt virágcsokor</v>
      </c>
      <c r="D38" s="7" t="s">
        <v>226</v>
      </c>
      <c r="E38" s="7">
        <v>1</v>
      </c>
      <c r="F38" s="7" t="s">
        <v>310</v>
      </c>
      <c r="G38" s="11">
        <f>(IF(D38="igen",1000,0)+VLOOKUP(B38,árukészlet_mo_1kat!$A$2:$E$200,5,FALSE))*E38</f>
        <v>7600</v>
      </c>
      <c r="H38" s="10" t="str">
        <f>IF(SUMIFS(árukészlet_mo_1kat!$D$2:$D$200,árukészlet_mo_1kat!$A$2:$A$200,B38,árukészlet_mo_1kat!$I$2:$I$200,"&lt;"&amp;A38)&gt;=SUMIFS($E$2:$E$100,$B$2:$B$100,B38,$A$2:$A$100,"&lt;="&amp;A38),"Van elég készleten.","Nincs elég, előrendelés leadva.")</f>
        <v>Van elég készleten.</v>
      </c>
    </row>
    <row r="39" spans="1:8" x14ac:dyDescent="0.2">
      <c r="A39" s="22">
        <v>45699.999409496253</v>
      </c>
      <c r="B39" s="7">
        <v>62729858</v>
      </c>
      <c r="C39" s="10" t="str">
        <f>INDEX(árukészlet_mo_1kat!$B$2:$B$200,MATCH(B39,árukészlet_mo_1kat!$A$2:$A$200,0),1)</f>
        <v>kerámia tányér</v>
      </c>
      <c r="D39" s="7" t="s">
        <v>229</v>
      </c>
      <c r="E39" s="7">
        <v>11</v>
      </c>
      <c r="F39" s="7" t="s">
        <v>274</v>
      </c>
      <c r="G39" s="11">
        <f>(IF(D39="igen",1000,0)+VLOOKUP(B39,árukészlet_mo_1kat!$A$2:$E$200,5,FALSE))*E39</f>
        <v>61050</v>
      </c>
      <c r="H39" s="10" t="str">
        <f>IF(SUMIFS(árukészlet_mo_1kat!$D$2:$D$200,árukészlet_mo_1kat!$A$2:$A$200,B39,árukészlet_mo_1kat!$I$2:$I$200,"&lt;"&amp;A39)&gt;=SUMIFS($E$2:$E$100,$B$2:$B$100,B39,$A$2:$A$100,"&lt;="&amp;A39),"Van elég készleten.","Nincs elég, előrendelés leadva.")</f>
        <v>Nincs elég, előrendelés leadva.</v>
      </c>
    </row>
    <row r="40" spans="1:8" x14ac:dyDescent="0.2">
      <c r="A40" s="22">
        <v>45700.198026681916</v>
      </c>
      <c r="B40" s="7">
        <v>20830264</v>
      </c>
      <c r="C40" s="10" t="str">
        <f>INDEX(árukészlet_mo_1kat!$B$2:$B$200,MATCH(B40,árukészlet_mo_1kat!$A$2:$A$200,0),1)</f>
        <v>horgolt terítő</v>
      </c>
      <c r="D40" s="7" t="s">
        <v>226</v>
      </c>
      <c r="E40" s="7">
        <v>2</v>
      </c>
      <c r="F40" s="7" t="s">
        <v>305</v>
      </c>
      <c r="G40" s="11">
        <f>(IF(D40="igen",1000,0)+VLOOKUP(B40,árukészlet_mo_1kat!$A$2:$E$200,5,FALSE))*E40</f>
        <v>18700</v>
      </c>
      <c r="H40" s="10" t="str">
        <f>IF(SUMIFS(árukészlet_mo_1kat!$D$2:$D$200,árukészlet_mo_1kat!$A$2:$A$200,B40,árukészlet_mo_1kat!$I$2:$I$200,"&lt;"&amp;A40)&gt;=SUMIFS($E$2:$E$100,$B$2:$B$100,B40,$A$2:$A$100,"&lt;="&amp;A40),"Van elég készleten.","Nincs elég, előrendelés leadva.")</f>
        <v>Van elég készleten.</v>
      </c>
    </row>
    <row r="41" spans="1:8" x14ac:dyDescent="0.2">
      <c r="A41" s="22">
        <v>45700.528077716168</v>
      </c>
      <c r="B41" s="7">
        <v>43059009</v>
      </c>
      <c r="C41" s="10" t="str">
        <f>INDEX(árukészlet_mo_1kat!$B$2:$B$200,MATCH(B41,árukészlet_mo_1kat!$A$2:$A$200,0),1)</f>
        <v>adventi gyertya</v>
      </c>
      <c r="D41" s="7" t="s">
        <v>226</v>
      </c>
      <c r="E41" s="7">
        <v>3</v>
      </c>
      <c r="F41" s="7" t="s">
        <v>284</v>
      </c>
      <c r="G41" s="11">
        <f>(IF(D41="igen",1000,0)+VLOOKUP(B41,árukészlet_mo_1kat!$A$2:$E$200,5,FALSE))*E41</f>
        <v>21900</v>
      </c>
      <c r="H41" s="10" t="str">
        <f>IF(SUMIFS(árukészlet_mo_1kat!$D$2:$D$200,árukészlet_mo_1kat!$A$2:$A$200,B41,árukészlet_mo_1kat!$I$2:$I$200,"&lt;"&amp;A41)&gt;=SUMIFS($E$2:$E$100,$B$2:$B$100,B41,$A$2:$A$100,"&lt;="&amp;A41),"Van elég készleten.","Nincs elég, előrendelés leadva.")</f>
        <v>Nincs elég, előrendelés leadva.</v>
      </c>
    </row>
    <row r="42" spans="1:8" x14ac:dyDescent="0.2">
      <c r="A42" s="22">
        <v>45700.808825578424</v>
      </c>
      <c r="B42" s="7">
        <v>79916454</v>
      </c>
      <c r="C42" s="10" t="str">
        <f>INDEX(árukészlet_mo_1kat!$B$2:$B$200,MATCH(B42,árukészlet_mo_1kat!$A$2:$A$200,0),1)</f>
        <v>egyedi szélcsengő</v>
      </c>
      <c r="D42" s="7" t="s">
        <v>226</v>
      </c>
      <c r="E42" s="7">
        <v>4</v>
      </c>
      <c r="F42" s="7" t="s">
        <v>137</v>
      </c>
      <c r="G42" s="11">
        <f>(IF(D42="igen",1000,0)+VLOOKUP(B42,árukészlet_mo_1kat!$A$2:$E$200,5,FALSE))*E42</f>
        <v>20600</v>
      </c>
      <c r="H42" s="10" t="str">
        <f>IF(SUMIFS(árukészlet_mo_1kat!$D$2:$D$200,árukészlet_mo_1kat!$A$2:$A$200,B42,árukészlet_mo_1kat!$I$2:$I$200,"&lt;"&amp;A42)&gt;=SUMIFS($E$2:$E$100,$B$2:$B$100,B42,$A$2:$A$100,"&lt;="&amp;A42),"Van elég készleten.","Nincs elég, előrendelés leadva.")</f>
        <v>Nincs elég, előrendelés leadva.</v>
      </c>
    </row>
    <row r="43" spans="1:8" x14ac:dyDescent="0.2">
      <c r="A43" s="22">
        <v>45701.03724760309</v>
      </c>
      <c r="B43" s="7">
        <v>77611620</v>
      </c>
      <c r="C43" s="10" t="str">
        <f>INDEX(árukészlet_mo_1kat!$B$2:$B$200,MATCH(B43,árukészlet_mo_1kat!$A$2:$A$200,0),1)</f>
        <v>textil babaruha</v>
      </c>
      <c r="D43" s="7" t="s">
        <v>229</v>
      </c>
      <c r="E43" s="7">
        <v>1</v>
      </c>
      <c r="F43" s="7" t="s">
        <v>259</v>
      </c>
      <c r="G43" s="11">
        <f>(IF(D43="igen",1000,0)+VLOOKUP(B43,árukészlet_mo_1kat!$A$2:$E$200,5,FALSE))*E43</f>
        <v>5300</v>
      </c>
      <c r="H43" s="10" t="str">
        <f>IF(SUMIFS(árukészlet_mo_1kat!$D$2:$D$200,árukészlet_mo_1kat!$A$2:$A$200,B43,árukészlet_mo_1kat!$I$2:$I$200,"&lt;"&amp;A43)&gt;=SUMIFS($E$2:$E$100,$B$2:$B$100,B43,$A$2:$A$100,"&lt;="&amp;A43),"Van elég készleten.","Nincs elég, előrendelés leadva.")</f>
        <v>Van elég készleten.</v>
      </c>
    </row>
    <row r="44" spans="1:8" x14ac:dyDescent="0.2">
      <c r="A44" s="22">
        <v>45701.513131452652</v>
      </c>
      <c r="B44" s="7">
        <v>79916454</v>
      </c>
      <c r="C44" s="10" t="str">
        <f>INDEX(árukészlet_mo_1kat!$B$2:$B$200,MATCH(B44,árukészlet_mo_1kat!$A$2:$A$200,0),1)</f>
        <v>egyedi szélcsengő</v>
      </c>
      <c r="D44" s="7" t="s">
        <v>229</v>
      </c>
      <c r="E44" s="7">
        <v>14</v>
      </c>
      <c r="F44" s="7" t="s">
        <v>303</v>
      </c>
      <c r="G44" s="11">
        <f>(IF(D44="igen",1000,0)+VLOOKUP(B44,árukészlet_mo_1kat!$A$2:$E$200,5,FALSE))*E44</f>
        <v>58100</v>
      </c>
      <c r="H44" s="10" t="str">
        <f>IF(SUMIFS(árukészlet_mo_1kat!$D$2:$D$200,árukészlet_mo_1kat!$A$2:$A$200,B44,árukészlet_mo_1kat!$I$2:$I$200,"&lt;"&amp;A44)&gt;=SUMIFS($E$2:$E$100,$B$2:$B$100,B44,$A$2:$A$100,"&lt;="&amp;A44),"Van elég készleten.","Nincs elég, előrendelés leadva.")</f>
        <v>Nincs elég, előrendelés leadva.</v>
      </c>
    </row>
    <row r="45" spans="1:8" x14ac:dyDescent="0.2">
      <c r="A45" s="22">
        <v>45701.62584892528</v>
      </c>
      <c r="B45" s="7">
        <v>21970342</v>
      </c>
      <c r="C45" s="10" t="str">
        <f>INDEX(árukészlet_mo_1kat!$B$2:$B$200,MATCH(B45,árukészlet_mo_1kat!$A$2:$A$200,0),1)</f>
        <v>kézzel varrott plüss</v>
      </c>
      <c r="D45" s="7" t="s">
        <v>229</v>
      </c>
      <c r="E45" s="7">
        <v>1</v>
      </c>
      <c r="F45" s="7" t="s">
        <v>250</v>
      </c>
      <c r="G45" s="11">
        <f>(IF(D45="igen",1000,0)+VLOOKUP(B45,árukészlet_mo_1kat!$A$2:$E$200,5,FALSE))*E45</f>
        <v>7500</v>
      </c>
      <c r="H45" s="10" t="str">
        <f>IF(SUMIFS(árukészlet_mo_1kat!$D$2:$D$200,árukészlet_mo_1kat!$A$2:$A$200,B45,árukészlet_mo_1kat!$I$2:$I$200,"&lt;"&amp;A45)&gt;=SUMIFS($E$2:$E$100,$B$2:$B$100,B45,$A$2:$A$100,"&lt;="&amp;A45),"Van elég készleten.","Nincs elég, előrendelés leadva.")</f>
        <v>Van elég készleten.</v>
      </c>
    </row>
    <row r="46" spans="1:8" x14ac:dyDescent="0.2">
      <c r="A46" s="22">
        <v>45701.715187081616</v>
      </c>
      <c r="B46" s="7">
        <v>82560512</v>
      </c>
      <c r="C46" s="10" t="str">
        <f>INDEX(árukészlet_mo_1kat!$B$2:$B$200,MATCH(B46,árukészlet_mo_1kat!$A$2:$A$200,0),1)</f>
        <v>vicces kulcstartó</v>
      </c>
      <c r="D46" s="7" t="s">
        <v>229</v>
      </c>
      <c r="E46" s="7">
        <v>15</v>
      </c>
      <c r="F46" s="7" t="s">
        <v>238</v>
      </c>
      <c r="G46" s="11">
        <f>(IF(D46="igen",1000,0)+VLOOKUP(B46,árukészlet_mo_1kat!$A$2:$E$200,5,FALSE))*E46</f>
        <v>104250</v>
      </c>
      <c r="H46" s="10" t="str">
        <f>IF(SUMIFS(árukészlet_mo_1kat!$D$2:$D$200,árukészlet_mo_1kat!$A$2:$A$200,B46,árukészlet_mo_1kat!$I$2:$I$200,"&lt;"&amp;A46)&gt;=SUMIFS($E$2:$E$100,$B$2:$B$100,B46,$A$2:$A$100,"&lt;="&amp;A46),"Van elég készleten.","Nincs elég, előrendelés leadva.")</f>
        <v>Nincs elég, előrendelés leadva.</v>
      </c>
    </row>
    <row r="47" spans="1:8" x14ac:dyDescent="0.2">
      <c r="A47" s="22">
        <v>45701.783398444815</v>
      </c>
      <c r="B47" s="7">
        <v>77611620</v>
      </c>
      <c r="C47" s="10" t="str">
        <f>INDEX(árukészlet_mo_1kat!$B$2:$B$200,MATCH(B47,árukészlet_mo_1kat!$A$2:$A$200,0),1)</f>
        <v>textil babaruha</v>
      </c>
      <c r="D47" s="7" t="s">
        <v>229</v>
      </c>
      <c r="E47" s="7">
        <v>4</v>
      </c>
      <c r="F47" s="7" t="s">
        <v>255</v>
      </c>
      <c r="G47" s="11">
        <f>(IF(D47="igen",1000,0)+VLOOKUP(B47,árukészlet_mo_1kat!$A$2:$E$200,5,FALSE))*E47</f>
        <v>21200</v>
      </c>
      <c r="H47" s="10" t="str">
        <f>IF(SUMIFS(árukészlet_mo_1kat!$D$2:$D$200,árukészlet_mo_1kat!$A$2:$A$200,B47,árukészlet_mo_1kat!$I$2:$I$200,"&lt;"&amp;A47)&gt;=SUMIFS($E$2:$E$100,$B$2:$B$100,B47,$A$2:$A$100,"&lt;="&amp;A47),"Van elég készleten.","Nincs elég, előrendelés leadva.")</f>
        <v>Nincs elég, előrendelés leadva.</v>
      </c>
    </row>
    <row r="48" spans="1:8" x14ac:dyDescent="0.2">
      <c r="A48" s="22">
        <v>45701.919612811216</v>
      </c>
      <c r="B48" s="7">
        <v>42239629</v>
      </c>
      <c r="C48" s="10" t="str">
        <f>INDEX(árukészlet_mo_1kat!$B$2:$B$200,MATCH(B48,árukészlet_mo_1kat!$A$2:$A$200,0),1)</f>
        <v>faragott fa dísztárgy</v>
      </c>
      <c r="D48" s="7" t="s">
        <v>229</v>
      </c>
      <c r="E48" s="7">
        <v>2</v>
      </c>
      <c r="F48" s="7" t="s">
        <v>243</v>
      </c>
      <c r="G48" s="11">
        <f>(IF(D48="igen",1000,0)+VLOOKUP(B48,árukészlet_mo_1kat!$A$2:$E$200,5,FALSE))*E48</f>
        <v>15300</v>
      </c>
      <c r="H48" s="10" t="str">
        <f>IF(SUMIFS(árukészlet_mo_1kat!$D$2:$D$200,árukészlet_mo_1kat!$A$2:$A$200,B48,árukészlet_mo_1kat!$I$2:$I$200,"&lt;"&amp;A48)&gt;=SUMIFS($E$2:$E$100,$B$2:$B$100,B48,$A$2:$A$100,"&lt;="&amp;A48),"Van elég készleten.","Nincs elég, előrendelés leadva.")</f>
        <v>Nincs elég, előrendelés leadva.</v>
      </c>
    </row>
    <row r="49" spans="1:8" x14ac:dyDescent="0.2">
      <c r="A49" s="22">
        <v>45702.127558644905</v>
      </c>
      <c r="B49" s="7">
        <v>28568949</v>
      </c>
      <c r="C49" s="10" t="str">
        <f>INDEX(árukészlet_mo_1kat!$B$2:$B$200,MATCH(B49,árukészlet_mo_1kat!$A$2:$A$200,0),1)</f>
        <v>dekoratív fa betűtábla</v>
      </c>
      <c r="D49" s="7" t="s">
        <v>226</v>
      </c>
      <c r="E49" s="7">
        <v>2</v>
      </c>
      <c r="F49" s="7" t="s">
        <v>237</v>
      </c>
      <c r="G49" s="11">
        <f>(IF(D49="igen",1000,0)+VLOOKUP(B49,árukészlet_mo_1kat!$A$2:$E$200,5,FALSE))*E49</f>
        <v>7000</v>
      </c>
      <c r="H49" s="10" t="str">
        <f>IF(SUMIFS(árukészlet_mo_1kat!$D$2:$D$200,árukészlet_mo_1kat!$A$2:$A$200,B49,árukészlet_mo_1kat!$I$2:$I$200,"&lt;"&amp;A49)&gt;=SUMIFS($E$2:$E$100,$B$2:$B$100,B49,$A$2:$A$100,"&lt;="&amp;A49),"Van elég készleten.","Nincs elég, előrendelés leadva.")</f>
        <v>Van elég készleten.</v>
      </c>
    </row>
    <row r="50" spans="1:8" x14ac:dyDescent="0.2">
      <c r="A50" s="22">
        <v>45702.212318797603</v>
      </c>
      <c r="B50" s="7">
        <v>82560511</v>
      </c>
      <c r="C50" s="10" t="str">
        <f>INDEX(árukészlet_mo_1kat!$B$2:$B$200,MATCH(B50,árukészlet_mo_1kat!$A$2:$A$200,0),1)</f>
        <v>vicces kulcstartó</v>
      </c>
      <c r="D50" s="7" t="s">
        <v>229</v>
      </c>
      <c r="E50" s="7">
        <v>3</v>
      </c>
      <c r="F50" s="7" t="s">
        <v>242</v>
      </c>
      <c r="G50" s="11">
        <f>(IF(D50="igen",1000,0)+VLOOKUP(B50,árukészlet_mo_1kat!$A$2:$E$200,5,FALSE))*E50</f>
        <v>20850</v>
      </c>
      <c r="H50" s="10" t="str">
        <f>IF(SUMIFS(árukészlet_mo_1kat!$D$2:$D$200,árukészlet_mo_1kat!$A$2:$A$200,B50,árukészlet_mo_1kat!$I$2:$I$200,"&lt;"&amp;A50)&gt;=SUMIFS($E$2:$E$100,$B$2:$B$100,B50,$A$2:$A$100,"&lt;="&amp;A50),"Van elég készleten.","Nincs elég, előrendelés leadva.")</f>
        <v>Nincs elég, előrendelés leadva.</v>
      </c>
    </row>
    <row r="51" spans="1:8" x14ac:dyDescent="0.2">
      <c r="A51" s="22">
        <v>45702.405692627552</v>
      </c>
      <c r="B51" s="7">
        <v>12508414</v>
      </c>
      <c r="C51" s="10" t="str">
        <f>INDEX(árukészlet_mo_1kat!$B$2:$B$200,MATCH(B51,árukészlet_mo_1kat!$A$2:$A$200,0),1)</f>
        <v>kézzel festett lámpabúra</v>
      </c>
      <c r="D51" s="7" t="s">
        <v>229</v>
      </c>
      <c r="E51" s="7">
        <v>1</v>
      </c>
      <c r="F51" s="7" t="s">
        <v>292</v>
      </c>
      <c r="G51" s="11">
        <f>(IF(D51="igen",1000,0)+VLOOKUP(B51,árukészlet_mo_1kat!$A$2:$E$200,5,FALSE))*E51</f>
        <v>4150</v>
      </c>
      <c r="H51" s="10" t="str">
        <f>IF(SUMIFS(árukészlet_mo_1kat!$D$2:$D$200,árukészlet_mo_1kat!$A$2:$A$200,B51,árukészlet_mo_1kat!$I$2:$I$200,"&lt;"&amp;A51)&gt;=SUMIFS($E$2:$E$100,$B$2:$B$100,B51,$A$2:$A$100,"&lt;="&amp;A51),"Van elég készleten.","Nincs elég, előrendelés leadva.")</f>
        <v>Nincs elég, előrendelés leadva.</v>
      </c>
    </row>
    <row r="52" spans="1:8" x14ac:dyDescent="0.2">
      <c r="A52" s="22">
        <v>45702.432817617657</v>
      </c>
      <c r="B52" s="7">
        <v>66161299</v>
      </c>
      <c r="C52" s="10" t="str">
        <f>INDEX(árukészlet_mo_1kat!$B$2:$B$200,MATCH(B52,árukészlet_mo_1kat!$A$2:$A$200,0),1)</f>
        <v>gravírozott vágódeszka</v>
      </c>
      <c r="D52" s="7" t="s">
        <v>229</v>
      </c>
      <c r="E52" s="7">
        <v>1</v>
      </c>
      <c r="F52" s="7" t="s">
        <v>296</v>
      </c>
      <c r="G52" s="11">
        <f>(IF(D52="igen",1000,0)+VLOOKUP(B52,árukészlet_mo_1kat!$A$2:$E$200,5,FALSE))*E52</f>
        <v>3150</v>
      </c>
      <c r="H52" s="10" t="str">
        <f>IF(SUMIFS(árukészlet_mo_1kat!$D$2:$D$200,árukészlet_mo_1kat!$A$2:$A$200,B52,árukészlet_mo_1kat!$I$2:$I$200,"&lt;"&amp;A52)&gt;=SUMIFS($E$2:$E$100,$B$2:$B$100,B52,$A$2:$A$100,"&lt;="&amp;A52),"Van elég készleten.","Nincs elég, előrendelés leadva.")</f>
        <v>Van elég készleten.</v>
      </c>
    </row>
    <row r="53" spans="1:8" x14ac:dyDescent="0.2">
      <c r="A53" s="22">
        <v>45702.785706919909</v>
      </c>
      <c r="B53" s="7">
        <v>21921487</v>
      </c>
      <c r="C53" s="10" t="str">
        <f>INDEX(árukészlet_mo_1kat!$B$2:$B$200,MATCH(B53,árukészlet_mo_1kat!$A$2:$A$200,0),1)</f>
        <v>gyöngyből fűzött nyaklánc</v>
      </c>
      <c r="D53" s="7" t="s">
        <v>229</v>
      </c>
      <c r="E53" s="7">
        <v>4</v>
      </c>
      <c r="F53" s="7" t="s">
        <v>230</v>
      </c>
      <c r="G53" s="11">
        <f>(IF(D53="igen",1000,0)+VLOOKUP(B53,árukészlet_mo_1kat!$A$2:$E$200,5,FALSE))*E53</f>
        <v>22000</v>
      </c>
      <c r="H53" s="10" t="str">
        <f>IF(SUMIFS(árukészlet_mo_1kat!$D$2:$D$200,árukészlet_mo_1kat!$A$2:$A$200,B53,árukészlet_mo_1kat!$I$2:$I$200,"&lt;"&amp;A53)&gt;=SUMIFS($E$2:$E$100,$B$2:$B$100,B53,$A$2:$A$100,"&lt;="&amp;A53),"Van elég készleten.","Nincs elég, előrendelés leadva.")</f>
        <v>Nincs elég, előrendelés leadva.</v>
      </c>
    </row>
    <row r="54" spans="1:8" x14ac:dyDescent="0.2">
      <c r="A54" s="22">
        <v>45702.982175153389</v>
      </c>
      <c r="B54" s="7">
        <v>12680954</v>
      </c>
      <c r="C54" s="10" t="str">
        <f>INDEX(árukészlet_mo_1kat!$B$2:$B$200,MATCH(B54,árukészlet_mo_1kat!$A$2:$A$200,0),1)</f>
        <v>aquarell festmény</v>
      </c>
      <c r="D54" s="7" t="s">
        <v>229</v>
      </c>
      <c r="E54" s="7">
        <v>2</v>
      </c>
      <c r="F54" s="7" t="s">
        <v>251</v>
      </c>
      <c r="G54" s="11">
        <f>(IF(D54="igen",1000,0)+VLOOKUP(B54,árukészlet_mo_1kat!$A$2:$E$200,5,FALSE))*E54</f>
        <v>14200</v>
      </c>
      <c r="H54" s="10" t="str">
        <f>IF(SUMIFS(árukészlet_mo_1kat!$D$2:$D$200,árukészlet_mo_1kat!$A$2:$A$200,B54,árukészlet_mo_1kat!$I$2:$I$200,"&lt;"&amp;A54)&gt;=SUMIFS($E$2:$E$100,$B$2:$B$100,B54,$A$2:$A$100,"&lt;="&amp;A54),"Van elég készleten.","Nincs elég, előrendelés leadva.")</f>
        <v>Van elég készleten.</v>
      </c>
    </row>
    <row r="55" spans="1:8" x14ac:dyDescent="0.2">
      <c r="A55" s="22">
        <v>45703.082898992194</v>
      </c>
      <c r="B55" s="7">
        <v>97422822</v>
      </c>
      <c r="C55" s="10" t="str">
        <f>INDEX(árukészlet_mo_1kat!$B$2:$B$200,MATCH(B55,árukészlet_mo_1kat!$A$2:$A$200,0),1)</f>
        <v>családi kulcstartó</v>
      </c>
      <c r="D55" s="7" t="s">
        <v>229</v>
      </c>
      <c r="E55" s="7">
        <v>8</v>
      </c>
      <c r="F55" s="7" t="s">
        <v>246</v>
      </c>
      <c r="G55" s="11">
        <f>(IF(D55="igen",1000,0)+VLOOKUP(B55,árukészlet_mo_1kat!$A$2:$E$200,5,FALSE))*E55</f>
        <v>24000</v>
      </c>
      <c r="H55" s="10" t="str">
        <f>IF(SUMIFS(árukészlet_mo_1kat!$D$2:$D$200,árukészlet_mo_1kat!$A$2:$A$200,B55,árukészlet_mo_1kat!$I$2:$I$200,"&lt;"&amp;A55)&gt;=SUMIFS($E$2:$E$100,$B$2:$B$100,B55,$A$2:$A$100,"&lt;="&amp;A55),"Van elég készleten.","Nincs elég, előrendelés leadva.")</f>
        <v>Nincs elég, előrendelés leadva.</v>
      </c>
    </row>
    <row r="56" spans="1:8" x14ac:dyDescent="0.2">
      <c r="A56" s="22">
        <v>45703.09210057852</v>
      </c>
      <c r="B56" s="7">
        <v>94620840</v>
      </c>
      <c r="C56" s="10" t="str">
        <f>INDEX(árukészlet_mo_1kat!$B$2:$B$200,MATCH(B56,árukészlet_mo_1kat!$A$2:$A$200,0),1)</f>
        <v>hímzett párnahuzat</v>
      </c>
      <c r="D56" s="7" t="s">
        <v>229</v>
      </c>
      <c r="E56" s="7">
        <v>1</v>
      </c>
      <c r="F56" s="7" t="s">
        <v>263</v>
      </c>
      <c r="G56" s="11">
        <f>(IF(D56="igen",1000,0)+VLOOKUP(B56,árukészlet_mo_1kat!$A$2:$E$200,5,FALSE))*E56</f>
        <v>9000</v>
      </c>
      <c r="H56" s="10" t="str">
        <f>IF(SUMIFS(árukészlet_mo_1kat!$D$2:$D$200,árukészlet_mo_1kat!$A$2:$A$200,B56,árukészlet_mo_1kat!$I$2:$I$200,"&lt;"&amp;A56)&gt;=SUMIFS($E$2:$E$100,$B$2:$B$100,B56,$A$2:$A$100,"&lt;="&amp;A56),"Van elég készleten.","Nincs elég, előrendelés leadva.")</f>
        <v>Nincs elég, előrendelés leadva.</v>
      </c>
    </row>
    <row r="57" spans="1:8" x14ac:dyDescent="0.2">
      <c r="A57" s="22">
        <v>45703.500047042762</v>
      </c>
      <c r="B57" s="7">
        <v>77611629</v>
      </c>
      <c r="C57" s="10" t="str">
        <f>INDEX(árukészlet_mo_1kat!$B$2:$B$200,MATCH(B57,árukészlet_mo_1kat!$A$2:$A$200,0),1)</f>
        <v>textil babaruha</v>
      </c>
      <c r="D57" s="7" t="s">
        <v>229</v>
      </c>
      <c r="E57" s="7">
        <v>15</v>
      </c>
      <c r="F57" s="7" t="s">
        <v>280</v>
      </c>
      <c r="G57" s="11">
        <f>(IF(D57="igen",1000,0)+VLOOKUP(B57,árukészlet_mo_1kat!$A$2:$E$200,5,FALSE))*E57</f>
        <v>79500</v>
      </c>
      <c r="H57" s="10" t="str">
        <f>IF(SUMIFS(árukészlet_mo_1kat!$D$2:$D$200,árukészlet_mo_1kat!$A$2:$A$200,B57,árukészlet_mo_1kat!$I$2:$I$200,"&lt;"&amp;A57)&gt;=SUMIFS($E$2:$E$100,$B$2:$B$100,B57,$A$2:$A$100,"&lt;="&amp;A57),"Van elég készleten.","Nincs elég, előrendelés leadva.")</f>
        <v>Nincs elég, előrendelés leadva.</v>
      </c>
    </row>
    <row r="58" spans="1:8" x14ac:dyDescent="0.2">
      <c r="A58" s="22">
        <v>45703.52891149003</v>
      </c>
      <c r="B58" s="7">
        <v>40315605</v>
      </c>
      <c r="C58" s="10" t="str">
        <f>INDEX(árukészlet_mo_1kat!$B$2:$B$200,MATCH(B58,árukészlet_mo_1kat!$A$2:$A$200,0),1)</f>
        <v>festett falióra</v>
      </c>
      <c r="D58" s="7" t="s">
        <v>229</v>
      </c>
      <c r="E58" s="7">
        <v>1</v>
      </c>
      <c r="F58" s="7" t="s">
        <v>252</v>
      </c>
      <c r="G58" s="11">
        <f>(IF(D58="igen",1000,0)+VLOOKUP(B58,árukészlet_mo_1kat!$A$2:$E$200,5,FALSE))*E58</f>
        <v>6850</v>
      </c>
      <c r="H58" s="10" t="str">
        <f>IF(SUMIFS(árukészlet_mo_1kat!$D$2:$D$200,árukészlet_mo_1kat!$A$2:$A$200,B58,árukészlet_mo_1kat!$I$2:$I$200,"&lt;"&amp;A58)&gt;=SUMIFS($E$2:$E$100,$B$2:$B$100,B58,$A$2:$A$100,"&lt;="&amp;A58),"Van elég készleten.","Nincs elég, előrendelés leadva.")</f>
        <v>Nincs elég, előrendelés leadva.</v>
      </c>
    </row>
    <row r="59" spans="1:8" x14ac:dyDescent="0.2">
      <c r="A59" s="22">
        <v>45703.626374431398</v>
      </c>
      <c r="B59" s="7">
        <v>21921487</v>
      </c>
      <c r="C59" s="10" t="str">
        <f>INDEX(árukészlet_mo_1kat!$B$2:$B$200,MATCH(B59,árukészlet_mo_1kat!$A$2:$A$200,0),1)</f>
        <v>gyöngyből fűzött nyaklánc</v>
      </c>
      <c r="D59" s="7" t="s">
        <v>226</v>
      </c>
      <c r="E59" s="7">
        <v>1</v>
      </c>
      <c r="F59" s="7" t="s">
        <v>291</v>
      </c>
      <c r="G59" s="11">
        <f>(IF(D59="igen",1000,0)+VLOOKUP(B59,árukészlet_mo_1kat!$A$2:$E$200,5,FALSE))*E59</f>
        <v>6500</v>
      </c>
      <c r="H59" s="10" t="str">
        <f>IF(SUMIFS(árukészlet_mo_1kat!$D$2:$D$200,árukészlet_mo_1kat!$A$2:$A$200,B59,árukészlet_mo_1kat!$I$2:$I$200,"&lt;"&amp;A59)&gt;=SUMIFS($E$2:$E$100,$B$2:$B$100,B59,$A$2:$A$100,"&lt;="&amp;A59),"Van elég készleten.","Nincs elég, előrendelés leadva.")</f>
        <v>Van elég készleten.</v>
      </c>
    </row>
    <row r="60" spans="1:8" x14ac:dyDescent="0.2">
      <c r="A60" s="22">
        <v>45703.638470914811</v>
      </c>
      <c r="B60" s="7">
        <v>80379491</v>
      </c>
      <c r="C60" s="10" t="str">
        <f>INDEX(árukészlet_mo_1kat!$B$2:$B$200,MATCH(B60,árukészlet_mo_1kat!$A$2:$A$200,0),1)</f>
        <v>egyedi ajándékdoboz</v>
      </c>
      <c r="D60" s="7" t="s">
        <v>229</v>
      </c>
      <c r="E60" s="7">
        <v>5</v>
      </c>
      <c r="F60" s="7" t="s">
        <v>123</v>
      </c>
      <c r="G60" s="11">
        <f>(IF(D60="igen",1000,0)+VLOOKUP(B60,árukészlet_mo_1kat!$A$2:$E$200,5,FALSE))*E60</f>
        <v>27250</v>
      </c>
      <c r="H60" s="10" t="str">
        <f>IF(SUMIFS(árukészlet_mo_1kat!$D$2:$D$200,árukészlet_mo_1kat!$A$2:$A$200,B60,árukészlet_mo_1kat!$I$2:$I$200,"&lt;"&amp;A60)&gt;=SUMIFS($E$2:$E$100,$B$2:$B$100,B60,$A$2:$A$100,"&lt;="&amp;A60),"Van elég készleten.","Nincs elég, előrendelés leadva.")</f>
        <v>Nincs elég, előrendelés leadva.</v>
      </c>
    </row>
    <row r="61" spans="1:8" x14ac:dyDescent="0.2">
      <c r="A61" s="22">
        <v>45703.690829497937</v>
      </c>
      <c r="B61" s="7">
        <v>63640163</v>
      </c>
      <c r="C61" s="10" t="str">
        <f>INDEX(árukészlet_mo_1kat!$B$2:$B$200,MATCH(B61,árukészlet_mo_1kat!$A$2:$A$200,0),1)</f>
        <v>kézzel kötött sál</v>
      </c>
      <c r="D61" s="7" t="s">
        <v>226</v>
      </c>
      <c r="E61" s="7">
        <v>4</v>
      </c>
      <c r="F61" s="7" t="s">
        <v>271</v>
      </c>
      <c r="G61" s="11">
        <f>(IF(D61="igen",1000,0)+VLOOKUP(B61,árukészlet_mo_1kat!$A$2:$E$200,5,FALSE))*E61</f>
        <v>31800</v>
      </c>
      <c r="H61" s="10" t="str">
        <f>IF(SUMIFS(árukészlet_mo_1kat!$D$2:$D$200,árukészlet_mo_1kat!$A$2:$A$200,B61,árukészlet_mo_1kat!$I$2:$I$200,"&lt;"&amp;A61)&gt;=SUMIFS($E$2:$E$100,$B$2:$B$100,B61,$A$2:$A$100,"&lt;="&amp;A61),"Van elég készleten.","Nincs elég, előrendelés leadva.")</f>
        <v>Van elég készleten.</v>
      </c>
    </row>
    <row r="62" spans="1:8" x14ac:dyDescent="0.2">
      <c r="A62" s="22">
        <v>45703.788399057579</v>
      </c>
      <c r="B62" s="7">
        <v>62722501</v>
      </c>
      <c r="C62" s="10" t="str">
        <f>INDEX(árukészlet_mo_1kat!$B$2:$B$200,MATCH(B62,árukészlet_mo_1kat!$A$2:$A$200,0),1)</f>
        <v>virágos hajdísz</v>
      </c>
      <c r="D62" s="7" t="s">
        <v>229</v>
      </c>
      <c r="E62" s="7">
        <v>2</v>
      </c>
      <c r="F62" s="7" t="s">
        <v>304</v>
      </c>
      <c r="G62" s="11">
        <f>(IF(D62="igen",1000,0)+VLOOKUP(B62,árukészlet_mo_1kat!$A$2:$E$200,5,FALSE))*E62</f>
        <v>7200</v>
      </c>
      <c r="H62" s="10" t="str">
        <f>IF(SUMIFS(árukészlet_mo_1kat!$D$2:$D$200,árukészlet_mo_1kat!$A$2:$A$200,B62,árukészlet_mo_1kat!$I$2:$I$200,"&lt;"&amp;A62)&gt;=SUMIFS($E$2:$E$100,$B$2:$B$100,B62,$A$2:$A$100,"&lt;="&amp;A62),"Van elég készleten.","Nincs elég, előrendelés leadva.")</f>
        <v>Van elég készleten.</v>
      </c>
    </row>
    <row r="63" spans="1:8" x14ac:dyDescent="0.2">
      <c r="A63" s="22">
        <v>45703.792067810195</v>
      </c>
      <c r="B63" s="7">
        <v>23965949</v>
      </c>
      <c r="C63" s="10" t="str">
        <f>INDEX(árukészlet_mo_1kat!$B$2:$B$200,MATCH(B63,árukészlet_mo_1kat!$A$2:$A$200,0),1)</f>
        <v>festett porcelán tányér</v>
      </c>
      <c r="D63" s="7" t="s">
        <v>226</v>
      </c>
      <c r="E63" s="7">
        <v>8</v>
      </c>
      <c r="F63" s="7" t="s">
        <v>281</v>
      </c>
      <c r="G63" s="11">
        <f>(IF(D63="igen",1000,0)+VLOOKUP(B63,árukészlet_mo_1kat!$A$2:$E$200,5,FALSE))*E63</f>
        <v>69200</v>
      </c>
      <c r="H63" s="10" t="str">
        <f>IF(SUMIFS(árukészlet_mo_1kat!$D$2:$D$200,árukészlet_mo_1kat!$A$2:$A$200,B63,árukészlet_mo_1kat!$I$2:$I$200,"&lt;"&amp;A63)&gt;=SUMIFS($E$2:$E$100,$B$2:$B$100,B63,$A$2:$A$100,"&lt;="&amp;A63),"Van elég készleten.","Nincs elég, előrendelés leadva.")</f>
        <v>Nincs elég, előrendelés leadva.</v>
      </c>
    </row>
    <row r="64" spans="1:8" x14ac:dyDescent="0.2">
      <c r="A64" s="22">
        <v>45704.046738682126</v>
      </c>
      <c r="B64" s="7">
        <v>66892040</v>
      </c>
      <c r="C64" s="10" t="str">
        <f>INDEX(árukészlet_mo_1kat!$B$2:$B$200,MATCH(B64,árukészlet_mo_1kat!$A$2:$A$200,0),1)</f>
        <v>festett vászonkép</v>
      </c>
      <c r="D64" s="7" t="s">
        <v>229</v>
      </c>
      <c r="E64" s="7">
        <v>5</v>
      </c>
      <c r="F64" s="7" t="s">
        <v>313</v>
      </c>
      <c r="G64" s="11">
        <f>(IF(D64="igen",1000,0)+VLOOKUP(B64,árukészlet_mo_1kat!$A$2:$E$200,5,FALSE))*E64</f>
        <v>29750</v>
      </c>
      <c r="H64" s="10" t="str">
        <f>IF(SUMIFS(árukészlet_mo_1kat!$D$2:$D$200,árukészlet_mo_1kat!$A$2:$A$200,B64,árukészlet_mo_1kat!$I$2:$I$200,"&lt;"&amp;A64)&gt;=SUMIFS($E$2:$E$100,$B$2:$B$100,B64,$A$2:$A$100,"&lt;="&amp;A64),"Van elég készleten.","Nincs elég, előrendelés leadva.")</f>
        <v>Van elég készleten.</v>
      </c>
    </row>
    <row r="65" spans="1:8" x14ac:dyDescent="0.2">
      <c r="A65" s="22">
        <v>45704.848446601667</v>
      </c>
      <c r="B65" s="7">
        <v>47491844</v>
      </c>
      <c r="C65" s="10" t="str">
        <f>INDEX(árukészlet_mo_1kat!$B$2:$B$200,MATCH(B65,árukészlet_mo_1kat!$A$2:$A$200,0),1)</f>
        <v>hímzett könyvborító</v>
      </c>
      <c r="D65" s="7" t="s">
        <v>226</v>
      </c>
      <c r="E65" s="7">
        <v>11</v>
      </c>
      <c r="F65" s="7" t="s">
        <v>298</v>
      </c>
      <c r="G65" s="11">
        <f>(IF(D65="igen",1000,0)+VLOOKUP(B65,árukészlet_mo_1kat!$A$2:$E$200,5,FALSE))*E65</f>
        <v>99000</v>
      </c>
      <c r="H65" s="10" t="str">
        <f>IF(SUMIFS(árukészlet_mo_1kat!$D$2:$D$200,árukészlet_mo_1kat!$A$2:$A$200,B65,árukészlet_mo_1kat!$I$2:$I$200,"&lt;"&amp;A65)&gt;=SUMIFS($E$2:$E$100,$B$2:$B$100,B65,$A$2:$A$100,"&lt;="&amp;A65),"Van elég készleten.","Nincs elég, előrendelés leadva.")</f>
        <v>Nincs elég, előrendelés leadva.</v>
      </c>
    </row>
    <row r="66" spans="1:8" x14ac:dyDescent="0.2">
      <c r="A66" s="22">
        <v>45705.390728989383</v>
      </c>
      <c r="B66" s="7">
        <v>20830264</v>
      </c>
      <c r="C66" s="10" t="str">
        <f>INDEX(árukészlet_mo_1kat!$B$2:$B$200,MATCH(B66,árukészlet_mo_1kat!$A$2:$A$200,0),1)</f>
        <v>horgolt terítő</v>
      </c>
      <c r="D66" s="7" t="s">
        <v>229</v>
      </c>
      <c r="E66" s="7">
        <v>2</v>
      </c>
      <c r="F66" s="7" t="s">
        <v>290</v>
      </c>
      <c r="G66" s="11">
        <f>(IF(D66="igen",1000,0)+VLOOKUP(B66,árukészlet_mo_1kat!$A$2:$E$200,5,FALSE))*E66</f>
        <v>16700</v>
      </c>
      <c r="H66" s="10" t="str">
        <f>IF(SUMIFS(árukészlet_mo_1kat!$D$2:$D$200,árukészlet_mo_1kat!$A$2:$A$200,B66,árukészlet_mo_1kat!$I$2:$I$200,"&lt;"&amp;A66)&gt;=SUMIFS($E$2:$E$100,$B$2:$B$100,B66,$A$2:$A$100,"&lt;="&amp;A66),"Van elég készleten.","Nincs elég, előrendelés leadva.")</f>
        <v>Van elég készleten.</v>
      </c>
    </row>
    <row r="67" spans="1:8" x14ac:dyDescent="0.2">
      <c r="A67" s="22">
        <v>45705.429176502388</v>
      </c>
      <c r="B67" s="7">
        <v>21921487</v>
      </c>
      <c r="C67" s="10" t="str">
        <f>INDEX(árukészlet_mo_1kat!$B$2:$B$200,MATCH(B67,árukészlet_mo_1kat!$A$2:$A$200,0),1)</f>
        <v>gyöngyből fűzött nyaklánc</v>
      </c>
      <c r="D67" s="7" t="s">
        <v>226</v>
      </c>
      <c r="E67" s="7">
        <v>7</v>
      </c>
      <c r="F67" s="7" t="s">
        <v>221</v>
      </c>
      <c r="G67" s="11">
        <f>(IF(D67="igen",1000,0)+VLOOKUP(B67,árukészlet_mo_1kat!$A$2:$E$200,5,FALSE))*E67</f>
        <v>45500</v>
      </c>
      <c r="H67" s="10" t="str">
        <f>IF(SUMIFS(árukészlet_mo_1kat!$D$2:$D$200,árukészlet_mo_1kat!$A$2:$A$200,B67,árukészlet_mo_1kat!$I$2:$I$200,"&lt;"&amp;A67)&gt;=SUMIFS($E$2:$E$100,$B$2:$B$100,B67,$A$2:$A$100,"&lt;="&amp;A67),"Van elég készleten.","Nincs elég, előrendelés leadva.")</f>
        <v>Nincs elég, előrendelés leadva.</v>
      </c>
    </row>
    <row r="68" spans="1:8" x14ac:dyDescent="0.2">
      <c r="A68" s="22">
        <v>45705.616009049867</v>
      </c>
      <c r="B68" s="7">
        <v>15901037</v>
      </c>
      <c r="C68" s="10" t="str">
        <f>INDEX(árukészlet_mo_1kat!$B$2:$B$200,MATCH(B68,árukészlet_mo_1kat!$A$2:$A$200,0),1)</f>
        <v>nemezelt pénztárca</v>
      </c>
      <c r="D68" s="7" t="s">
        <v>229</v>
      </c>
      <c r="E68" s="7">
        <v>2</v>
      </c>
      <c r="F68" s="7" t="s">
        <v>293</v>
      </c>
      <c r="G68" s="11">
        <f>(IF(D68="igen",1000,0)+VLOOKUP(B68,árukészlet_mo_1kat!$A$2:$E$200,5,FALSE))*E68</f>
        <v>13300</v>
      </c>
      <c r="H68" s="10" t="str">
        <f>IF(SUMIFS(árukészlet_mo_1kat!$D$2:$D$200,árukészlet_mo_1kat!$A$2:$A$200,B68,árukészlet_mo_1kat!$I$2:$I$200,"&lt;"&amp;A68)&gt;=SUMIFS($E$2:$E$100,$B$2:$B$100,B68,$A$2:$A$100,"&lt;="&amp;A68),"Van elég készleten.","Nincs elég, előrendelés leadva.")</f>
        <v>Van elég készleten.</v>
      </c>
    </row>
    <row r="69" spans="1:8" x14ac:dyDescent="0.2">
      <c r="A69" s="22">
        <v>45705.760667563911</v>
      </c>
      <c r="B69" s="7">
        <v>28697154</v>
      </c>
      <c r="C69" s="10" t="str">
        <f>INDEX(árukészlet_mo_1kat!$B$2:$B$200,MATCH(B69,árukészlet_mo_1kat!$A$2:$A$200,0),1)</f>
        <v>nemezelt fülbevaló</v>
      </c>
      <c r="D69" s="7" t="s">
        <v>229</v>
      </c>
      <c r="E69" s="7">
        <v>3</v>
      </c>
      <c r="F69" s="7" t="s">
        <v>269</v>
      </c>
      <c r="G69" s="11">
        <f>(IF(D69="igen",1000,0)+VLOOKUP(B69,árukészlet_mo_1kat!$A$2:$E$200,5,FALSE))*E69</f>
        <v>18300</v>
      </c>
      <c r="H69" s="10" t="str">
        <f>IF(SUMIFS(árukészlet_mo_1kat!$D$2:$D$200,árukészlet_mo_1kat!$A$2:$A$200,B69,árukészlet_mo_1kat!$I$2:$I$200,"&lt;"&amp;A69)&gt;=SUMIFS($E$2:$E$100,$B$2:$B$100,B69,$A$2:$A$100,"&lt;="&amp;A69),"Van elég készleten.","Nincs elég, előrendelés leadva.")</f>
        <v>Van elég készleten.</v>
      </c>
    </row>
    <row r="70" spans="1:8" x14ac:dyDescent="0.2">
      <c r="A70" s="22">
        <v>45705.833519657062</v>
      </c>
      <c r="B70" s="7">
        <v>35873876</v>
      </c>
      <c r="C70" s="10" t="str">
        <f>INDEX(árukészlet_mo_1kat!$B$2:$B$200,MATCH(B70,árukészlet_mo_1kat!$A$2:$A$200,0),1)</f>
        <v>kötött sapka</v>
      </c>
      <c r="D70" s="7" t="s">
        <v>229</v>
      </c>
      <c r="E70" s="7">
        <v>1</v>
      </c>
      <c r="F70" s="7" t="s">
        <v>267</v>
      </c>
      <c r="G70" s="11">
        <f>(IF(D70="igen",1000,0)+VLOOKUP(B70,árukészlet_mo_1kat!$A$2:$E$200,5,FALSE))*E70</f>
        <v>4300</v>
      </c>
      <c r="H70" s="10" t="str">
        <f>IF(SUMIFS(árukészlet_mo_1kat!$D$2:$D$200,árukészlet_mo_1kat!$A$2:$A$200,B70,árukészlet_mo_1kat!$I$2:$I$200,"&lt;"&amp;A70)&gt;=SUMIFS($E$2:$E$100,$B$2:$B$100,B70,$A$2:$A$100,"&lt;="&amp;A70),"Van elég készleten.","Nincs elég, előrendelés leadva.")</f>
        <v>Van elég készleten.</v>
      </c>
    </row>
    <row r="71" spans="1:8" x14ac:dyDescent="0.2">
      <c r="A71" s="22">
        <v>45706.340702588663</v>
      </c>
      <c r="B71" s="7">
        <v>56011973</v>
      </c>
      <c r="C71" s="10" t="str">
        <f>INDEX(árukészlet_mo_1kat!$B$2:$B$200,MATCH(B71,árukészlet_mo_1kat!$A$2:$A$200,0),1)</f>
        <v>egyedi képeslap</v>
      </c>
      <c r="D71" s="7" t="s">
        <v>229</v>
      </c>
      <c r="E71" s="7">
        <v>2</v>
      </c>
      <c r="F71" s="7" t="s">
        <v>244</v>
      </c>
      <c r="G71" s="11">
        <f>(IF(D71="igen",1000,0)+VLOOKUP(B71,árukészlet_mo_1kat!$A$2:$E$200,5,FALSE))*E71</f>
        <v>6700</v>
      </c>
      <c r="H71" s="10" t="str">
        <f>IF(SUMIFS(árukészlet_mo_1kat!$D$2:$D$200,árukészlet_mo_1kat!$A$2:$A$200,B71,árukészlet_mo_1kat!$I$2:$I$200,"&lt;"&amp;A71)&gt;=SUMIFS($E$2:$E$100,$B$2:$B$100,B71,$A$2:$A$100,"&lt;="&amp;A71),"Van elég készleten.","Nincs elég, előrendelés leadva.")</f>
        <v>Van elég készleten.</v>
      </c>
    </row>
    <row r="72" spans="1:8" x14ac:dyDescent="0.2">
      <c r="A72" s="22">
        <v>45706.412708590644</v>
      </c>
      <c r="B72" s="7">
        <v>66161296</v>
      </c>
      <c r="C72" s="10" t="str">
        <f>INDEX(árukészlet_mo_1kat!$B$2:$B$200,MATCH(B72,árukészlet_mo_1kat!$A$2:$A$200,0),1)</f>
        <v>gravírozott vágódeszka</v>
      </c>
      <c r="D72" s="7" t="s">
        <v>229</v>
      </c>
      <c r="E72" s="7">
        <v>14</v>
      </c>
      <c r="F72" s="7" t="s">
        <v>234</v>
      </c>
      <c r="G72" s="11">
        <f>(IF(D72="igen",1000,0)+VLOOKUP(B72,árukészlet_mo_1kat!$A$2:$E$200,5,FALSE))*E72</f>
        <v>44100</v>
      </c>
      <c r="H72" s="10" t="str">
        <f>IF(SUMIFS(árukészlet_mo_1kat!$D$2:$D$200,árukészlet_mo_1kat!$A$2:$A$200,B72,árukészlet_mo_1kat!$I$2:$I$200,"&lt;"&amp;A72)&gt;=SUMIFS($E$2:$E$100,$B$2:$B$100,B72,$A$2:$A$100,"&lt;="&amp;A72),"Van elég készleten.","Nincs elég, előrendelés leadva.")</f>
        <v>Van elég készleten.</v>
      </c>
    </row>
    <row r="73" spans="1:8" x14ac:dyDescent="0.2">
      <c r="A73" s="22">
        <v>45706.684629272349</v>
      </c>
      <c r="B73" s="7">
        <v>72375454</v>
      </c>
      <c r="C73" s="10" t="str">
        <f>INDEX(árukészlet_mo_1kat!$B$2:$B$200,MATCH(B73,árukészlet_mo_1kat!$A$2:$A$200,0),1)</f>
        <v>bőr pénztárca</v>
      </c>
      <c r="D73" s="7" t="s">
        <v>226</v>
      </c>
      <c r="E73" s="7">
        <v>2</v>
      </c>
      <c r="F73" s="7" t="s">
        <v>279</v>
      </c>
      <c r="G73" s="11">
        <f>(IF(D73="igen",1000,0)+VLOOKUP(B73,árukészlet_mo_1kat!$A$2:$E$200,5,FALSE))*E73</f>
        <v>20500</v>
      </c>
      <c r="H73" s="10" t="str">
        <f>IF(SUMIFS(árukészlet_mo_1kat!$D$2:$D$200,árukészlet_mo_1kat!$A$2:$A$200,B73,árukészlet_mo_1kat!$I$2:$I$200,"&lt;"&amp;A73)&gt;=SUMIFS($E$2:$E$100,$B$2:$B$100,B73,$A$2:$A$100,"&lt;="&amp;A73),"Van elég készleten.","Nincs elég, előrendelés leadva.")</f>
        <v>Van elég készleten.</v>
      </c>
    </row>
    <row r="74" spans="1:8" x14ac:dyDescent="0.2">
      <c r="A74" s="22">
        <v>45706.826375854696</v>
      </c>
      <c r="B74" s="7">
        <v>66161296</v>
      </c>
      <c r="C74" s="10" t="str">
        <f>INDEX(árukészlet_mo_1kat!$B$2:$B$200,MATCH(B74,árukészlet_mo_1kat!$A$2:$A$200,0),1)</f>
        <v>gravírozott vágódeszka</v>
      </c>
      <c r="D74" s="7" t="s">
        <v>229</v>
      </c>
      <c r="E74" s="7">
        <v>2</v>
      </c>
      <c r="F74" s="7" t="s">
        <v>245</v>
      </c>
      <c r="G74" s="11">
        <f>(IF(D74="igen",1000,0)+VLOOKUP(B74,árukészlet_mo_1kat!$A$2:$E$200,5,FALSE))*E74</f>
        <v>6300</v>
      </c>
      <c r="H74" s="10" t="str">
        <f>IF(SUMIFS(árukészlet_mo_1kat!$D$2:$D$200,árukészlet_mo_1kat!$A$2:$A$200,B74,árukészlet_mo_1kat!$I$2:$I$200,"&lt;"&amp;A74)&gt;=SUMIFS($E$2:$E$100,$B$2:$B$100,B74,$A$2:$A$100,"&lt;="&amp;A74),"Van elég készleten.","Nincs elég, előrendelés leadva.")</f>
        <v>Van elég készleten.</v>
      </c>
    </row>
    <row r="75" spans="1:8" x14ac:dyDescent="0.2">
      <c r="A75" s="22">
        <v>45707.4341891289</v>
      </c>
      <c r="B75" s="7">
        <v>82560512</v>
      </c>
      <c r="C75" s="10" t="str">
        <f>INDEX(árukészlet_mo_1kat!$B$2:$B$200,MATCH(B75,árukészlet_mo_1kat!$A$2:$A$200,0),1)</f>
        <v>vicces kulcstartó</v>
      </c>
      <c r="D75" s="7" t="s">
        <v>229</v>
      </c>
      <c r="E75" s="7">
        <v>5</v>
      </c>
      <c r="F75" s="7" t="s">
        <v>286</v>
      </c>
      <c r="G75" s="11">
        <f>(IF(D75="igen",1000,0)+VLOOKUP(B75,árukészlet_mo_1kat!$A$2:$E$200,5,FALSE))*E75</f>
        <v>34750</v>
      </c>
      <c r="H75" s="10" t="str">
        <f>IF(SUMIFS(árukészlet_mo_1kat!$D$2:$D$200,árukészlet_mo_1kat!$A$2:$A$200,B75,árukészlet_mo_1kat!$I$2:$I$200,"&lt;"&amp;A75)&gt;=SUMIFS($E$2:$E$100,$B$2:$B$100,B75,$A$2:$A$100,"&lt;="&amp;A75),"Van elég készleten.","Nincs elég, előrendelés leadva.")</f>
        <v>Nincs elég, előrendelés leadva.</v>
      </c>
    </row>
    <row r="76" spans="1:8" x14ac:dyDescent="0.2">
      <c r="A76" s="22">
        <v>45707.80676576808</v>
      </c>
      <c r="B76" s="7">
        <v>48372406</v>
      </c>
      <c r="C76" s="10" t="str">
        <f>INDEX(árukészlet_mo_1kat!$B$2:$B$200,MATCH(B76,árukészlet_mo_1kat!$A$2:$A$200,0),1)</f>
        <v>kézműves szappan</v>
      </c>
      <c r="D76" s="7" t="s">
        <v>229</v>
      </c>
      <c r="E76" s="7">
        <v>1</v>
      </c>
      <c r="F76" s="7" t="s">
        <v>282</v>
      </c>
      <c r="G76" s="11">
        <f>(IF(D76="igen",1000,0)+VLOOKUP(B76,árukészlet_mo_1kat!$A$2:$E$200,5,FALSE))*E76</f>
        <v>4100</v>
      </c>
      <c r="H76" s="10" t="str">
        <f>IF(SUMIFS(árukészlet_mo_1kat!$D$2:$D$200,árukészlet_mo_1kat!$A$2:$A$200,B76,árukészlet_mo_1kat!$I$2:$I$200,"&lt;"&amp;A76)&gt;=SUMIFS($E$2:$E$100,$B$2:$B$100,B76,$A$2:$A$100,"&lt;="&amp;A76),"Van elég készleten.","Nincs elég, előrendelés leadva.")</f>
        <v>Nincs elég, előrendelés leadva.</v>
      </c>
    </row>
    <row r="77" spans="1:8" x14ac:dyDescent="0.2">
      <c r="A77" s="22">
        <v>45708.209956542945</v>
      </c>
      <c r="B77" s="7">
        <v>82560512</v>
      </c>
      <c r="C77" s="10" t="str">
        <f>INDEX(árukészlet_mo_1kat!$B$2:$B$200,MATCH(B77,árukészlet_mo_1kat!$A$2:$A$200,0),1)</f>
        <v>vicces kulcstartó</v>
      </c>
      <c r="D77" s="7" t="s">
        <v>226</v>
      </c>
      <c r="E77" s="7">
        <v>4</v>
      </c>
      <c r="F77" s="7" t="s">
        <v>272</v>
      </c>
      <c r="G77" s="11">
        <f>(IF(D77="igen",1000,0)+VLOOKUP(B77,árukészlet_mo_1kat!$A$2:$E$200,5,FALSE))*E77</f>
        <v>31800</v>
      </c>
      <c r="H77" s="10" t="str">
        <f>IF(SUMIFS(árukészlet_mo_1kat!$D$2:$D$200,árukészlet_mo_1kat!$A$2:$A$200,B77,árukészlet_mo_1kat!$I$2:$I$200,"&lt;"&amp;A77)&gt;=SUMIFS($E$2:$E$100,$B$2:$B$100,B77,$A$2:$A$100,"&lt;="&amp;A77),"Van elég készleten.","Nincs elég, előrendelés leadva.")</f>
        <v>Nincs elég, előrendelés leadva.</v>
      </c>
    </row>
    <row r="78" spans="1:8" x14ac:dyDescent="0.2">
      <c r="A78" s="22">
        <v>45708.442399010688</v>
      </c>
      <c r="B78" s="7">
        <v>76945861</v>
      </c>
      <c r="C78" s="10" t="str">
        <f>INDEX(árukészlet_mo_1kat!$B$2:$B$200,MATCH(B78,árukészlet_mo_1kat!$A$2:$A$200,0),1)</f>
        <v>nemezelt virágcsokor</v>
      </c>
      <c r="D78" s="7" t="s">
        <v>229</v>
      </c>
      <c r="E78" s="7">
        <v>2</v>
      </c>
      <c r="F78" s="7" t="s">
        <v>295</v>
      </c>
      <c r="G78" s="11">
        <f>(IF(D78="igen",1000,0)+VLOOKUP(B78,árukészlet_mo_1kat!$A$2:$E$200,5,FALSE))*E78</f>
        <v>13200</v>
      </c>
      <c r="H78" s="10" t="str">
        <f>IF(SUMIFS(árukészlet_mo_1kat!$D$2:$D$200,árukészlet_mo_1kat!$A$2:$A$200,B78,árukészlet_mo_1kat!$I$2:$I$200,"&lt;"&amp;A78)&gt;=SUMIFS($E$2:$E$100,$B$2:$B$100,B78,$A$2:$A$100,"&lt;="&amp;A78),"Van elég készleten.","Nincs elég, előrendelés leadva.")</f>
        <v>Van elég készleten.</v>
      </c>
    </row>
    <row r="79" spans="1:8" x14ac:dyDescent="0.2">
      <c r="A79" s="22">
        <v>45708.883524606383</v>
      </c>
      <c r="B79" s="7">
        <v>29030999</v>
      </c>
      <c r="C79" s="10" t="str">
        <f>INDEX(árukészlet_mo_1kat!$B$2:$B$200,MATCH(B79,árukészlet_mo_1kat!$A$2:$A$200,0),1)</f>
        <v>illatgyertya</v>
      </c>
      <c r="D79" s="7" t="s">
        <v>229</v>
      </c>
      <c r="E79" s="7">
        <v>10</v>
      </c>
      <c r="F79" s="7" t="s">
        <v>253</v>
      </c>
      <c r="G79" s="11">
        <f>(IF(D79="igen",1000,0)+VLOOKUP(B79,árukészlet_mo_1kat!$A$2:$E$200,5,FALSE))*E79</f>
        <v>40000</v>
      </c>
      <c r="H79" s="10" t="str">
        <f>IF(SUMIFS(árukészlet_mo_1kat!$D$2:$D$200,árukészlet_mo_1kat!$A$2:$A$200,B79,árukészlet_mo_1kat!$I$2:$I$200,"&lt;"&amp;A79)&gt;=SUMIFS($E$2:$E$100,$B$2:$B$100,B79,$A$2:$A$100,"&lt;="&amp;A79),"Van elég készleten.","Nincs elég, előrendelés leadva.")</f>
        <v>Van elég készleten.</v>
      </c>
    </row>
    <row r="80" spans="1:8" x14ac:dyDescent="0.2">
      <c r="A80" s="22">
        <v>45708.915866731419</v>
      </c>
      <c r="B80" s="7">
        <v>35873872</v>
      </c>
      <c r="C80" s="10" t="str">
        <f>INDEX(árukészlet_mo_1kat!$B$2:$B$200,MATCH(B80,árukészlet_mo_1kat!$A$2:$A$200,0),1)</f>
        <v>kötött sapka</v>
      </c>
      <c r="D80" s="7" t="s">
        <v>229</v>
      </c>
      <c r="E80" s="7">
        <v>4</v>
      </c>
      <c r="F80" s="7" t="s">
        <v>311</v>
      </c>
      <c r="G80" s="11">
        <f>(IF(D80="igen",1000,0)+VLOOKUP(B80,árukészlet_mo_1kat!$A$2:$E$200,5,FALSE))*E80</f>
        <v>17200</v>
      </c>
      <c r="H80" s="10" t="str">
        <f>IF(SUMIFS(árukészlet_mo_1kat!$D$2:$D$200,árukészlet_mo_1kat!$A$2:$A$200,B80,árukészlet_mo_1kat!$I$2:$I$200,"&lt;"&amp;A80)&gt;=SUMIFS($E$2:$E$100,$B$2:$B$100,B80,$A$2:$A$100,"&lt;="&amp;A80),"Van elég készleten.","Nincs elég, előrendelés leadva.")</f>
        <v>Van elég készleten.</v>
      </c>
    </row>
    <row r="81" spans="1:8" x14ac:dyDescent="0.2">
      <c r="A81" s="22">
        <v>45709.004388218324</v>
      </c>
      <c r="B81" s="7">
        <v>66892040</v>
      </c>
      <c r="C81" s="10" t="str">
        <f>INDEX(árukészlet_mo_1kat!$B$2:$B$200,MATCH(B81,árukészlet_mo_1kat!$A$2:$A$200,0),1)</f>
        <v>festett vászonkép</v>
      </c>
      <c r="D81" s="7" t="s">
        <v>229</v>
      </c>
      <c r="E81" s="7">
        <v>12</v>
      </c>
      <c r="F81" s="7" t="s">
        <v>94</v>
      </c>
      <c r="G81" s="11">
        <f>(IF(D81="igen",1000,0)+VLOOKUP(B81,árukészlet_mo_1kat!$A$2:$E$200,5,FALSE))*E81</f>
        <v>71400</v>
      </c>
      <c r="H81" s="10" t="str">
        <f>IF(SUMIFS(árukészlet_mo_1kat!$D$2:$D$200,árukészlet_mo_1kat!$A$2:$A$200,B81,árukészlet_mo_1kat!$I$2:$I$200,"&lt;"&amp;A81)&gt;=SUMIFS($E$2:$E$100,$B$2:$B$100,B81,$A$2:$A$100,"&lt;="&amp;A81),"Van elég készleten.","Nincs elég, előrendelés leadva.")</f>
        <v>Nincs elég, előrendelés leadva.</v>
      </c>
    </row>
    <row r="82" spans="1:8" x14ac:dyDescent="0.2">
      <c r="A82" s="22">
        <v>45709.023566824442</v>
      </c>
      <c r="B82" s="7">
        <v>81025199</v>
      </c>
      <c r="C82" s="10" t="str">
        <f>INDEX(árukészlet_mo_1kat!$B$2:$B$200,MATCH(B82,árukészlet_mo_1kat!$A$2:$A$200,0),1)</f>
        <v>horgolt baba</v>
      </c>
      <c r="D82" s="7" t="s">
        <v>226</v>
      </c>
      <c r="E82" s="7">
        <v>9</v>
      </c>
      <c r="F82" s="7" t="s">
        <v>137</v>
      </c>
      <c r="G82" s="11">
        <f>(IF(D82="igen",1000,0)+VLOOKUP(B82,árukészlet_mo_1kat!$A$2:$E$200,5,FALSE))*E82</f>
        <v>82800</v>
      </c>
      <c r="H82" s="10" t="str">
        <f>IF(SUMIFS(árukészlet_mo_1kat!$D$2:$D$200,árukészlet_mo_1kat!$A$2:$A$200,B82,árukészlet_mo_1kat!$I$2:$I$200,"&lt;"&amp;A82)&gt;=SUMIFS($E$2:$E$100,$B$2:$B$100,B82,$A$2:$A$100,"&lt;="&amp;A82),"Van elég készleten.","Nincs elég, előrendelés leadva.")</f>
        <v>Nincs elég, előrendelés leadva.</v>
      </c>
    </row>
    <row r="83" spans="1:8" x14ac:dyDescent="0.2">
      <c r="A83" s="22">
        <v>45709.979716295253</v>
      </c>
      <c r="B83" s="7">
        <v>76945868</v>
      </c>
      <c r="C83" s="10" t="str">
        <f>INDEX(árukészlet_mo_1kat!$B$2:$B$200,MATCH(B83,árukészlet_mo_1kat!$A$2:$A$200,0),1)</f>
        <v>nemezelt virágcsokor</v>
      </c>
      <c r="D83" s="7" t="s">
        <v>229</v>
      </c>
      <c r="E83" s="7">
        <v>11</v>
      </c>
      <c r="F83" s="7" t="s">
        <v>116</v>
      </c>
      <c r="G83" s="11">
        <f>(IF(D83="igen",1000,0)+VLOOKUP(B83,árukészlet_mo_1kat!$A$2:$E$200,5,FALSE))*E83</f>
        <v>72600</v>
      </c>
      <c r="H83" s="10" t="str">
        <f>IF(SUMIFS(árukészlet_mo_1kat!$D$2:$D$200,árukészlet_mo_1kat!$A$2:$A$200,B83,árukészlet_mo_1kat!$I$2:$I$200,"&lt;"&amp;A83)&gt;=SUMIFS($E$2:$E$100,$B$2:$B$100,B83,$A$2:$A$100,"&lt;="&amp;A83),"Van elég készleten.","Nincs elég, előrendelés leadva.")</f>
        <v>Nincs elég, előrendelés leadva.</v>
      </c>
    </row>
    <row r="84" spans="1:8" x14ac:dyDescent="0.2">
      <c r="A84" s="22">
        <v>45711.042718370896</v>
      </c>
      <c r="B84" s="7">
        <v>61457746</v>
      </c>
      <c r="C84" s="10" t="str">
        <f>INDEX(árukészlet_mo_1kat!$B$2:$B$200,MATCH(B84,árukészlet_mo_1kat!$A$2:$A$200,0),1)</f>
        <v>agyagból készült szobrocska</v>
      </c>
      <c r="D84" s="7" t="s">
        <v>229</v>
      </c>
      <c r="E84" s="7">
        <v>10</v>
      </c>
      <c r="F84" s="7" t="s">
        <v>235</v>
      </c>
      <c r="G84" s="11">
        <f>(IF(D84="igen",1000,0)+VLOOKUP(B84,árukészlet_mo_1kat!$A$2:$E$200,5,FALSE))*E84</f>
        <v>46000</v>
      </c>
      <c r="H84" s="10" t="str">
        <f>IF(SUMIFS(árukészlet_mo_1kat!$D$2:$D$200,árukészlet_mo_1kat!$A$2:$A$200,B84,árukészlet_mo_1kat!$I$2:$I$200,"&lt;"&amp;A84)&gt;=SUMIFS($E$2:$E$100,$B$2:$B$100,B84,$A$2:$A$100,"&lt;="&amp;A84),"Van elég készleten.","Nincs elég, előrendelés leadva.")</f>
        <v>Nincs elég, előrendelés leadva.</v>
      </c>
    </row>
    <row r="85" spans="1:8" x14ac:dyDescent="0.2">
      <c r="A85" s="22">
        <v>45711.08764852841</v>
      </c>
      <c r="B85" s="7">
        <v>63449140</v>
      </c>
      <c r="C85" s="10" t="str">
        <f>INDEX(árukészlet_mo_1kat!$B$2:$B$200,MATCH(B85,árukészlet_mo_1kat!$A$2:$A$200,0),1)</f>
        <v>textil könyvjelző</v>
      </c>
      <c r="D85" s="7" t="s">
        <v>229</v>
      </c>
      <c r="E85" s="7">
        <v>17</v>
      </c>
      <c r="F85" s="7" t="s">
        <v>233</v>
      </c>
      <c r="G85" s="11">
        <f>(IF(D85="igen",1000,0)+VLOOKUP(B85,árukészlet_mo_1kat!$A$2:$E$200,5,FALSE))*E85</f>
        <v>47600</v>
      </c>
      <c r="H85" s="10" t="str">
        <f>IF(SUMIFS(árukészlet_mo_1kat!$D$2:$D$200,árukészlet_mo_1kat!$A$2:$A$200,B85,árukészlet_mo_1kat!$I$2:$I$200,"&lt;"&amp;A85)&gt;=SUMIFS($E$2:$E$100,$B$2:$B$100,B85,$A$2:$A$100,"&lt;="&amp;A85),"Van elég készleten.","Nincs elég, előrendelés leadva.")</f>
        <v>Nincs elég, előrendelés leadva.</v>
      </c>
    </row>
    <row r="86" spans="1:8" x14ac:dyDescent="0.2">
      <c r="A86" s="22">
        <v>45711.365698306108</v>
      </c>
      <c r="B86" s="7">
        <v>51729797</v>
      </c>
      <c r="C86" s="10" t="str">
        <f>INDEX(árukészlet_mo_1kat!$B$2:$B$200,MATCH(B86,árukészlet_mo_1kat!$A$2:$A$200,0),1)</f>
        <v>kézzel készített notesz</v>
      </c>
      <c r="D86" s="7" t="s">
        <v>229</v>
      </c>
      <c r="E86" s="7">
        <v>2</v>
      </c>
      <c r="F86" s="7" t="s">
        <v>248</v>
      </c>
      <c r="G86" s="11">
        <f>(IF(D86="igen",1000,0)+VLOOKUP(B86,árukészlet_mo_1kat!$A$2:$E$200,5,FALSE))*E86</f>
        <v>11000</v>
      </c>
      <c r="H86" s="10" t="str">
        <f>IF(SUMIFS(árukészlet_mo_1kat!$D$2:$D$200,árukészlet_mo_1kat!$A$2:$A$200,B86,árukészlet_mo_1kat!$I$2:$I$200,"&lt;"&amp;A86)&gt;=SUMIFS($E$2:$E$100,$B$2:$B$100,B86,$A$2:$A$100,"&lt;="&amp;A86),"Van elég készleten.","Nincs elég, előrendelés leadva.")</f>
        <v>Van elég készleten.</v>
      </c>
    </row>
    <row r="87" spans="1:8" x14ac:dyDescent="0.2">
      <c r="A87" s="22">
        <v>45711.923796462943</v>
      </c>
      <c r="B87" s="7">
        <v>79916455</v>
      </c>
      <c r="C87" s="10" t="str">
        <f>INDEX(árukészlet_mo_1kat!$B$2:$B$200,MATCH(B87,árukészlet_mo_1kat!$A$2:$A$200,0),1)</f>
        <v>egyedi szélcsengő</v>
      </c>
      <c r="D87" s="7" t="s">
        <v>229</v>
      </c>
      <c r="E87" s="7">
        <v>18</v>
      </c>
      <c r="F87" s="7" t="s">
        <v>312</v>
      </c>
      <c r="G87" s="11">
        <f>(IF(D87="igen",1000,0)+VLOOKUP(B87,árukészlet_mo_1kat!$A$2:$E$200,5,FALSE))*E87</f>
        <v>74700</v>
      </c>
      <c r="H87" s="10" t="str">
        <f>IF(SUMIFS(árukészlet_mo_1kat!$D$2:$D$200,árukészlet_mo_1kat!$A$2:$A$200,B87,árukészlet_mo_1kat!$I$2:$I$200,"&lt;"&amp;A87)&gt;=SUMIFS($E$2:$E$100,$B$2:$B$100,B87,$A$2:$A$100,"&lt;="&amp;A87),"Van elég készleten.","Nincs elég, előrendelés leadva.")</f>
        <v>Nincs elég, előrendelés leadva.</v>
      </c>
    </row>
    <row r="88" spans="1:8" x14ac:dyDescent="0.2">
      <c r="A88" s="22">
        <v>45712.739609587581</v>
      </c>
      <c r="B88" s="7">
        <v>62729859</v>
      </c>
      <c r="C88" s="10" t="str">
        <f>INDEX(árukészlet_mo_1kat!$B$2:$B$200,MATCH(B88,árukészlet_mo_1kat!$A$2:$A$200,0),1)</f>
        <v>kerámia tányér</v>
      </c>
      <c r="D88" s="7" t="s">
        <v>229</v>
      </c>
      <c r="E88" s="7">
        <v>2</v>
      </c>
      <c r="F88" s="7" t="s">
        <v>299</v>
      </c>
      <c r="G88" s="11">
        <f>(IF(D88="igen",1000,0)+VLOOKUP(B88,árukészlet_mo_1kat!$A$2:$E$200,5,FALSE))*E88</f>
        <v>11100</v>
      </c>
      <c r="H88" s="10" t="str">
        <f>IF(SUMIFS(árukészlet_mo_1kat!$D$2:$D$200,árukészlet_mo_1kat!$A$2:$A$200,B88,árukészlet_mo_1kat!$I$2:$I$200,"&lt;"&amp;A88)&gt;=SUMIFS($E$2:$E$100,$B$2:$B$100,B88,$A$2:$A$100,"&lt;="&amp;A88),"Van elég készleten.","Nincs elég, előrendelés leadva.")</f>
        <v>Van elég készleten.</v>
      </c>
    </row>
    <row r="89" spans="1:8" x14ac:dyDescent="0.2">
      <c r="A89" s="22">
        <v>45712.788191729356</v>
      </c>
      <c r="B89" s="7">
        <v>62722501</v>
      </c>
      <c r="C89" s="10" t="str">
        <f>INDEX(árukészlet_mo_1kat!$B$2:$B$200,MATCH(B89,árukészlet_mo_1kat!$A$2:$A$200,0),1)</f>
        <v>virágos hajdísz</v>
      </c>
      <c r="D89" s="7" t="s">
        <v>229</v>
      </c>
      <c r="E89" s="7">
        <v>5</v>
      </c>
      <c r="F89" s="7" t="s">
        <v>266</v>
      </c>
      <c r="G89" s="11">
        <f>(IF(D89="igen",1000,0)+VLOOKUP(B89,árukészlet_mo_1kat!$A$2:$E$200,5,FALSE))*E89</f>
        <v>18000</v>
      </c>
      <c r="H89" s="10" t="str">
        <f>IF(SUMIFS(árukészlet_mo_1kat!$D$2:$D$200,árukészlet_mo_1kat!$A$2:$A$200,B89,árukészlet_mo_1kat!$I$2:$I$200,"&lt;"&amp;A89)&gt;=SUMIFS($E$2:$E$100,$B$2:$B$100,B89,$A$2:$A$100,"&lt;="&amp;A89),"Van elég készleten.","Nincs elég, előrendelés leadva.")</f>
        <v>Van elég készleten.</v>
      </c>
    </row>
    <row r="90" spans="1:8" x14ac:dyDescent="0.2">
      <c r="A90" s="22">
        <v>45713.931021344157</v>
      </c>
      <c r="B90" s="7">
        <v>21970342</v>
      </c>
      <c r="C90" s="10" t="str">
        <f>INDEX(árukészlet_mo_1kat!$B$2:$B$200,MATCH(B90,árukészlet_mo_1kat!$A$2:$A$200,0),1)</f>
        <v>kézzel varrott plüss</v>
      </c>
      <c r="D90" s="7" t="s">
        <v>229</v>
      </c>
      <c r="E90" s="7">
        <v>9</v>
      </c>
      <c r="F90" s="7" t="s">
        <v>232</v>
      </c>
      <c r="G90" s="11">
        <f>(IF(D90="igen",1000,0)+VLOOKUP(B90,árukészlet_mo_1kat!$A$2:$E$200,5,FALSE))*E90</f>
        <v>67500</v>
      </c>
      <c r="H90" s="10" t="str">
        <f>IF(SUMIFS(árukészlet_mo_1kat!$D$2:$D$200,árukészlet_mo_1kat!$A$2:$A$200,B90,árukészlet_mo_1kat!$I$2:$I$200,"&lt;"&amp;A90)&gt;=SUMIFS($E$2:$E$100,$B$2:$B$100,B90,$A$2:$A$100,"&lt;="&amp;A90),"Van elég készleten.","Nincs elég, előrendelés leadva.")</f>
        <v>Van elég készleten.</v>
      </c>
    </row>
    <row r="91" spans="1:8" x14ac:dyDescent="0.2">
      <c r="A91" s="22">
        <v>45713.943689957443</v>
      </c>
      <c r="B91" s="7">
        <v>39681797</v>
      </c>
      <c r="C91" s="10" t="str">
        <f>INDEX(árukészlet_mo_1kat!$B$2:$B$200,MATCH(B91,árukészlet_mo_1kat!$A$2:$A$200,0),1)</f>
        <v>bőr övtáska</v>
      </c>
      <c r="D91" s="7" t="s">
        <v>229</v>
      </c>
      <c r="E91" s="7">
        <v>3</v>
      </c>
      <c r="F91" s="7" t="s">
        <v>262</v>
      </c>
      <c r="G91" s="11">
        <f>(IF(D91="igen",1000,0)+VLOOKUP(B91,árukészlet_mo_1kat!$A$2:$E$200,5,FALSE))*E91</f>
        <v>29250</v>
      </c>
      <c r="H91" s="10" t="str">
        <f>IF(SUMIFS(árukészlet_mo_1kat!$D$2:$D$200,árukészlet_mo_1kat!$A$2:$A$200,B91,árukészlet_mo_1kat!$I$2:$I$200,"&lt;"&amp;A91)&gt;=SUMIFS($E$2:$E$100,$B$2:$B$100,B91,$A$2:$A$100,"&lt;="&amp;A91),"Van elég készleten.","Nincs elég, előrendelés leadva.")</f>
        <v>Nincs elég, előrendelés leadva.</v>
      </c>
    </row>
    <row r="92" spans="1:8" x14ac:dyDescent="0.2">
      <c r="A92" s="22">
        <v>45714.414022919249</v>
      </c>
      <c r="B92" s="7">
        <v>30349194</v>
      </c>
      <c r="C92" s="10" t="str">
        <f>INDEX(árukészlet_mo_1kat!$B$2:$B$200,MATCH(B92,árukészlet_mo_1kat!$A$2:$A$200,0),1)</f>
        <v>gravírozott boros pohár</v>
      </c>
      <c r="D92" s="7" t="s">
        <v>226</v>
      </c>
      <c r="E92" s="7">
        <v>3</v>
      </c>
      <c r="F92" s="7" t="s">
        <v>260</v>
      </c>
      <c r="G92" s="11">
        <f>(IF(D92="igen",1000,0)+VLOOKUP(B92,árukészlet_mo_1kat!$A$2:$E$200,5,FALSE))*E92</f>
        <v>23400</v>
      </c>
      <c r="H92" s="10" t="str">
        <f>IF(SUMIFS(árukészlet_mo_1kat!$D$2:$D$200,árukészlet_mo_1kat!$A$2:$A$200,B92,árukészlet_mo_1kat!$I$2:$I$200,"&lt;"&amp;A92)&gt;=SUMIFS($E$2:$E$100,$B$2:$B$100,B92,$A$2:$A$100,"&lt;="&amp;A92),"Van elég készleten.","Nincs elég, előrendelés leadva.")</f>
        <v>Nincs elég, előrendelés leadva.</v>
      </c>
    </row>
    <row r="93" spans="1:8" x14ac:dyDescent="0.2">
      <c r="A93" s="22">
        <v>45714.484368049809</v>
      </c>
      <c r="B93" s="7">
        <v>62722508</v>
      </c>
      <c r="C93" s="10" t="str">
        <f>INDEX(árukészlet_mo_1kat!$B$2:$B$200,MATCH(B93,árukészlet_mo_1kat!$A$2:$A$200,0),1)</f>
        <v>virágos hajdísz</v>
      </c>
      <c r="D93" s="7" t="s">
        <v>229</v>
      </c>
      <c r="E93" s="7">
        <v>19</v>
      </c>
      <c r="F93" s="7" t="s">
        <v>268</v>
      </c>
      <c r="G93" s="11">
        <f>(IF(D93="igen",1000,0)+VLOOKUP(B93,árukészlet_mo_1kat!$A$2:$E$200,5,FALSE))*E93</f>
        <v>68400</v>
      </c>
      <c r="H93" s="10" t="str">
        <f>IF(SUMIFS(árukészlet_mo_1kat!$D$2:$D$200,árukészlet_mo_1kat!$A$2:$A$200,B93,árukészlet_mo_1kat!$I$2:$I$200,"&lt;"&amp;A93)&gt;=SUMIFS($E$2:$E$100,$B$2:$B$100,B93,$A$2:$A$100,"&lt;="&amp;A93),"Van elég készleten.","Nincs elég, előrendelés leadva.")</f>
        <v>Nincs elég, előrendelés leadva.</v>
      </c>
    </row>
    <row r="94" spans="1:8" x14ac:dyDescent="0.2">
      <c r="A94" s="22">
        <v>45714.638948815031</v>
      </c>
      <c r="B94" s="7">
        <v>61457748</v>
      </c>
      <c r="C94" s="10" t="str">
        <f>INDEX(árukészlet_mo_1kat!$B$2:$B$200,MATCH(B94,árukészlet_mo_1kat!$A$2:$A$200,0),1)</f>
        <v>agyagból készült szobrocska</v>
      </c>
      <c r="D94" s="7" t="s">
        <v>229</v>
      </c>
      <c r="E94" s="7">
        <v>1</v>
      </c>
      <c r="F94" s="7" t="s">
        <v>302</v>
      </c>
      <c r="G94" s="11">
        <f>(IF(D94="igen",1000,0)+VLOOKUP(B94,árukészlet_mo_1kat!$A$2:$E$200,5,FALSE))*E94</f>
        <v>4600</v>
      </c>
      <c r="H94" s="10" t="str">
        <f>IF(SUMIFS(árukészlet_mo_1kat!$D$2:$D$200,árukészlet_mo_1kat!$A$2:$A$200,B94,árukészlet_mo_1kat!$I$2:$I$200,"&lt;"&amp;A94)&gt;=SUMIFS($E$2:$E$100,$B$2:$B$100,B94,$A$2:$A$100,"&lt;="&amp;A94),"Van elég készleten.","Nincs elég, előrendelés leadva.")</f>
        <v>Van elég készleten.</v>
      </c>
    </row>
    <row r="95" spans="1:8" x14ac:dyDescent="0.2">
      <c r="A95" s="22">
        <v>45715.339260542227</v>
      </c>
      <c r="B95" s="7">
        <v>62722508</v>
      </c>
      <c r="C95" s="10" t="str">
        <f>INDEX(árukészlet_mo_1kat!$B$2:$B$200,MATCH(B95,árukészlet_mo_1kat!$A$2:$A$200,0),1)</f>
        <v>virágos hajdísz</v>
      </c>
      <c r="D95" s="7" t="s">
        <v>226</v>
      </c>
      <c r="E95" s="7">
        <v>9</v>
      </c>
      <c r="F95" s="7" t="s">
        <v>254</v>
      </c>
      <c r="G95" s="11">
        <f>(IF(D95="igen",1000,0)+VLOOKUP(B95,árukészlet_mo_1kat!$A$2:$E$200,5,FALSE))*E95</f>
        <v>41400</v>
      </c>
      <c r="H95" s="10" t="str">
        <f>IF(SUMIFS(árukészlet_mo_1kat!$D$2:$D$200,árukészlet_mo_1kat!$A$2:$A$200,B95,árukészlet_mo_1kat!$I$2:$I$200,"&lt;"&amp;A95)&gt;=SUMIFS($E$2:$E$100,$B$2:$B$100,B95,$A$2:$A$100,"&lt;="&amp;A95),"Van elég készleten.","Nincs elég, előrendelés leadva.")</f>
        <v>Nincs elég, előrendelés leadva.</v>
      </c>
    </row>
    <row r="96" spans="1:8" x14ac:dyDescent="0.2">
      <c r="A96" s="22">
        <v>45715.435651883803</v>
      </c>
      <c r="B96" s="7">
        <v>29030997</v>
      </c>
      <c r="C96" s="10" t="str">
        <f>INDEX(árukészlet_mo_1kat!$B$2:$B$200,MATCH(B96,árukészlet_mo_1kat!$A$2:$A$200,0),1)</f>
        <v>illatgyertya</v>
      </c>
      <c r="D96" s="7" t="s">
        <v>226</v>
      </c>
      <c r="E96" s="7">
        <v>12</v>
      </c>
      <c r="F96" s="7" t="s">
        <v>288</v>
      </c>
      <c r="G96" s="11">
        <f>(IF(D96="igen",1000,0)+VLOOKUP(B96,árukészlet_mo_1kat!$A$2:$E$200,5,FALSE))*E96</f>
        <v>60000</v>
      </c>
      <c r="H96" s="10" t="str">
        <f>IF(SUMIFS(árukészlet_mo_1kat!$D$2:$D$200,árukészlet_mo_1kat!$A$2:$A$200,B96,árukészlet_mo_1kat!$I$2:$I$200,"&lt;"&amp;A96)&gt;=SUMIFS($E$2:$E$100,$B$2:$B$100,B96,$A$2:$A$100,"&lt;="&amp;A96),"Van elég készleten.","Nincs elég, előrendelés leadva.")</f>
        <v>Nincs elég, előrendelés leadva.</v>
      </c>
    </row>
    <row r="97" spans="1:8" x14ac:dyDescent="0.2">
      <c r="A97" s="22">
        <v>45715.676271641198</v>
      </c>
      <c r="B97" s="7">
        <v>90914801</v>
      </c>
      <c r="C97" s="10" t="str">
        <f>INDEX(árukészlet_mo_1kat!$B$2:$B$200,MATCH(B97,árukészlet_mo_1kat!$A$2:$A$200,0),1)</f>
        <v>kézzel varrott baba</v>
      </c>
      <c r="D97" s="7" t="s">
        <v>229</v>
      </c>
      <c r="E97" s="7">
        <v>11</v>
      </c>
      <c r="F97" s="7" t="s">
        <v>228</v>
      </c>
      <c r="G97" s="11">
        <f>(IF(D97="igen",1000,0)+VLOOKUP(B97,árukészlet_mo_1kat!$A$2:$E$200,5,FALSE))*E97</f>
        <v>70950</v>
      </c>
      <c r="H97" s="10" t="str">
        <f>IF(SUMIFS(árukészlet_mo_1kat!$D$2:$D$200,árukészlet_mo_1kat!$A$2:$A$200,B97,árukészlet_mo_1kat!$I$2:$I$200,"&lt;"&amp;A97)&gt;=SUMIFS($E$2:$E$100,$B$2:$B$100,B97,$A$2:$A$100,"&lt;="&amp;A97),"Van elég készleten.","Nincs elég, előrendelés leadva.")</f>
        <v>Van elég készleten.</v>
      </c>
    </row>
    <row r="98" spans="1:8" x14ac:dyDescent="0.2">
      <c r="A98" s="22">
        <v>45715.826018264161</v>
      </c>
      <c r="B98" s="7">
        <v>29679846</v>
      </c>
      <c r="C98" s="10" t="str">
        <f>INDEX(árukészlet_mo_1kat!$B$2:$B$200,MATCH(B98,árukészlet_mo_1kat!$A$2:$A$200,0),1)</f>
        <v>horgolt függődísz</v>
      </c>
      <c r="D98" s="7" t="s">
        <v>226</v>
      </c>
      <c r="E98" s="7">
        <v>3</v>
      </c>
      <c r="F98" s="7" t="s">
        <v>225</v>
      </c>
      <c r="G98" s="11">
        <f>(IF(D98="igen",1000,0)+VLOOKUP(B98,árukészlet_mo_1kat!$A$2:$E$200,5,FALSE))*E98</f>
        <v>19050</v>
      </c>
      <c r="H98" s="10" t="str">
        <f>IF(SUMIFS(árukészlet_mo_1kat!$D$2:$D$200,árukészlet_mo_1kat!$A$2:$A$200,B98,árukészlet_mo_1kat!$I$2:$I$200,"&lt;"&amp;A98)&gt;=SUMIFS($E$2:$E$100,$B$2:$B$100,B98,$A$2:$A$100,"&lt;="&amp;A98),"Van elég készleten.","Nincs elég, előrendelés leadva.")</f>
        <v>Van elég készleten.</v>
      </c>
    </row>
    <row r="99" spans="1:8" x14ac:dyDescent="0.2">
      <c r="A99" s="22">
        <v>45716.64561048516</v>
      </c>
      <c r="B99" s="7">
        <v>21970342</v>
      </c>
      <c r="C99" s="10" t="str">
        <f>INDEX(árukészlet_mo_1kat!$B$2:$B$200,MATCH(B99,árukészlet_mo_1kat!$A$2:$A$200,0),1)</f>
        <v>kézzel varrott plüss</v>
      </c>
      <c r="D99" s="7" t="s">
        <v>229</v>
      </c>
      <c r="E99" s="7">
        <v>5</v>
      </c>
      <c r="F99" s="7" t="s">
        <v>265</v>
      </c>
      <c r="G99" s="11">
        <f>(IF(D99="igen",1000,0)+VLOOKUP(B99,árukészlet_mo_1kat!$A$2:$E$200,5,FALSE))*E99</f>
        <v>37500</v>
      </c>
      <c r="H99" s="10" t="str">
        <f>IF(SUMIFS(árukészlet_mo_1kat!$D$2:$D$200,árukészlet_mo_1kat!$A$2:$A$200,B99,árukészlet_mo_1kat!$I$2:$I$200,"&lt;"&amp;A99)&gt;=SUMIFS($E$2:$E$100,$B$2:$B$100,B99,$A$2:$A$100,"&lt;="&amp;A99),"Van elég készleten.","Nincs elég, előrendelés leadva.")</f>
        <v>Nincs elég, előrendelés leadva.</v>
      </c>
    </row>
    <row r="100" spans="1:8" x14ac:dyDescent="0.2">
      <c r="A100" s="22">
        <v>45716.700335170652</v>
      </c>
      <c r="B100" s="7">
        <v>29679846</v>
      </c>
      <c r="C100" s="10" t="str">
        <f>INDEX(árukészlet_mo_1kat!$B$2:$B$200,MATCH(B100,árukészlet_mo_1kat!$A$2:$A$200,0),1)</f>
        <v>horgolt függődísz</v>
      </c>
      <c r="D100" s="7" t="s">
        <v>229</v>
      </c>
      <c r="E100" s="7">
        <v>13</v>
      </c>
      <c r="F100" s="7" t="s">
        <v>307</v>
      </c>
      <c r="G100" s="11">
        <f>(IF(D100="igen",1000,0)+VLOOKUP(B100,árukészlet_mo_1kat!$A$2:$E$200,5,FALSE))*E100</f>
        <v>69550</v>
      </c>
      <c r="H100" s="10" t="str">
        <f>IF(SUMIFS(árukészlet_mo_1kat!$D$2:$D$200,árukészlet_mo_1kat!$A$2:$A$200,B100,árukészlet_mo_1kat!$I$2:$I$200,"&lt;"&amp;A100)&gt;=SUMIFS($E$2:$E$100,$B$2:$B$100,B100,$A$2:$A$100,"&lt;="&amp;A100),"Van elég készleten.","Nincs elég, előrendelés leadva.")</f>
        <v>Van elég készleten.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9114A20620037E42BF8F14E09E72DEDA" ma:contentTypeVersion="12" ma:contentTypeDescription="Új dokumentum létrehozása." ma:contentTypeScope="" ma:versionID="86e5cbd7594ca3bfebb19ac2ff876cd4">
  <xsd:schema xmlns:xsd="http://www.w3.org/2001/XMLSchema" xmlns:xs="http://www.w3.org/2001/XMLSchema" xmlns:p="http://schemas.microsoft.com/office/2006/metadata/properties" xmlns:ns2="bc5bd421-5c1c-4a68-8531-dd4e1d610166" xmlns:ns3="c5451ce6-da1a-43ef-88a4-6877fcc04f59" targetNamespace="http://schemas.microsoft.com/office/2006/metadata/properties" ma:root="true" ma:fieldsID="c4be176a78c87485cfc8678c29d4f674" ns2:_="" ns3:_="">
    <xsd:import namespace="bc5bd421-5c1c-4a68-8531-dd4e1d610166"/>
    <xsd:import namespace="c5451ce6-da1a-43ef-88a4-6877fcc04f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bd421-5c1c-4a68-8531-dd4e1d610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Képcímkék" ma:readOnly="false" ma:fieldId="{5cf76f15-5ced-4ddc-b409-7134ff3c332f}" ma:taxonomyMulti="true" ma:sspId="34308edd-cbe0-477a-9645-3c56fd718a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51ce6-da1a-43ef-88a4-6877fcc04f5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27f878b-9202-42f4-9f59-1f4d92ebce3e}" ma:internalName="TaxCatchAll" ma:showField="CatchAllData" ma:web="c5451ce6-da1a-43ef-88a4-6877fcc04f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5451ce6-da1a-43ef-88a4-6877fcc04f59" xsi:nil="true"/>
    <lcf76f155ced4ddcb4097134ff3c332f xmlns="bc5bd421-5c1c-4a68-8531-dd4e1d61016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C627A6-4A19-4AB0-A5BF-43ACB15F21D8}"/>
</file>

<file path=customXml/itemProps2.xml><?xml version="1.0" encoding="utf-8"?>
<ds:datastoreItem xmlns:ds="http://schemas.openxmlformats.org/officeDocument/2006/customXml" ds:itemID="{1673EB1A-8046-442C-8C29-794A0095403E}"/>
</file>

<file path=customXml/itemProps3.xml><?xml version="1.0" encoding="utf-8"?>
<ds:datastoreItem xmlns:ds="http://schemas.openxmlformats.org/officeDocument/2006/customXml" ds:itemID="{93488F8B-688D-431F-83D3-3DB3718B0A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árukészlet</vt:lpstr>
      <vt:lpstr>rendelések</vt:lpstr>
      <vt:lpstr>árukészlet_mo_1kat</vt:lpstr>
      <vt:lpstr>rendelések_mo_1kat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Zsanett</dc:creator>
  <cp:lastModifiedBy>Szabó Zsanett</cp:lastModifiedBy>
  <dcterms:created xsi:type="dcterms:W3CDTF">2025-02-16T22:41:57Z</dcterms:created>
  <dcterms:modified xsi:type="dcterms:W3CDTF">2025-03-16T12:35:08Z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0x0101009114A20620037E42BF8F14E09E72DEDA</vt:lpwstr>
  </property>
</Properties>
</file>